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0\30.06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G59" i="1" l="1"/>
  <c r="G54" i="1"/>
  <c r="G41" i="1"/>
  <c r="G36" i="1"/>
  <c r="G24" i="1"/>
  <c r="G14" i="1"/>
  <c r="G19" i="1" s="1"/>
  <c r="G25" i="1" l="1"/>
  <c r="G27" i="1" s="1"/>
  <c r="G31" i="1" s="1"/>
  <c r="G38" i="1" s="1"/>
  <c r="G42" i="1" s="1"/>
  <c r="G44" i="1" s="1"/>
  <c r="AA41" i="1"/>
  <c r="Z41" i="1"/>
  <c r="Y41" i="1"/>
  <c r="X41" i="1"/>
  <c r="W41" i="1"/>
  <c r="V41" i="1"/>
  <c r="U41" i="1"/>
  <c r="T41" i="1"/>
  <c r="R41" i="1"/>
  <c r="Q41" i="1"/>
  <c r="P41" i="1"/>
  <c r="AA36" i="1"/>
  <c r="Z36" i="1"/>
  <c r="Y36" i="1"/>
  <c r="X36" i="1"/>
  <c r="W36" i="1"/>
  <c r="V36" i="1"/>
  <c r="U36" i="1"/>
  <c r="T36" i="1"/>
  <c r="R36" i="1"/>
  <c r="Q36" i="1"/>
  <c r="P36" i="1"/>
  <c r="AA24" i="1"/>
  <c r="Z24" i="1"/>
  <c r="Y24" i="1"/>
  <c r="X24" i="1"/>
  <c r="W24" i="1"/>
  <c r="V24" i="1"/>
  <c r="U24" i="1"/>
  <c r="T24" i="1"/>
  <c r="R24" i="1"/>
  <c r="Q24" i="1"/>
  <c r="P24" i="1"/>
  <c r="AA14" i="1"/>
  <c r="AA19" i="1" s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T14" i="1"/>
  <c r="T19" i="1" s="1"/>
  <c r="R14" i="1"/>
  <c r="R19" i="1" s="1"/>
  <c r="Q14" i="1"/>
  <c r="Q19" i="1" s="1"/>
  <c r="P14" i="1"/>
  <c r="P19" i="1" s="1"/>
  <c r="P25" i="1" s="1"/>
  <c r="P27" i="1" s="1"/>
  <c r="P31" i="1" s="1"/>
  <c r="P38" i="1" s="1"/>
  <c r="P42" i="1" l="1"/>
  <c r="Q25" i="1"/>
  <c r="Q27" i="1" s="1"/>
  <c r="Q31" i="1" s="1"/>
  <c r="Q38" i="1" s="1"/>
  <c r="Z25" i="1"/>
  <c r="Z27" i="1" s="1"/>
  <c r="Z31" i="1" s="1"/>
  <c r="V25" i="1"/>
  <c r="V27" i="1" s="1"/>
  <c r="V31" i="1" s="1"/>
  <c r="V38" i="1" s="1"/>
  <c r="V42" i="1" s="1"/>
  <c r="V44" i="1" s="1"/>
  <c r="R25" i="1"/>
  <c r="R27" i="1" s="1"/>
  <c r="R31" i="1" s="1"/>
  <c r="R38" i="1" s="1"/>
  <c r="R42" i="1" s="1"/>
  <c r="R44" i="1" s="1"/>
  <c r="W25" i="1"/>
  <c r="W27" i="1" s="1"/>
  <c r="W31" i="1" s="1"/>
  <c r="W38" i="1" s="1"/>
  <c r="W42" i="1" s="1"/>
  <c r="AA25" i="1"/>
  <c r="AA27" i="1" s="1"/>
  <c r="AA31" i="1" s="1"/>
  <c r="AA38" i="1" s="1"/>
  <c r="AA42" i="1" s="1"/>
  <c r="U25" i="1"/>
  <c r="U27" i="1" s="1"/>
  <c r="U31" i="1" s="1"/>
  <c r="U38" i="1" s="1"/>
  <c r="U42" i="1" s="1"/>
  <c r="U44" i="1" s="1"/>
  <c r="Y25" i="1"/>
  <c r="Y27" i="1" s="1"/>
  <c r="Y31" i="1" s="1"/>
  <c r="Y38" i="1" s="1"/>
  <c r="Y42" i="1" s="1"/>
  <c r="Y44" i="1" s="1"/>
  <c r="Q42" i="1"/>
  <c r="Z38" i="1"/>
  <c r="Z42" i="1" s="1"/>
  <c r="Z44" i="1" s="1"/>
  <c r="T25" i="1"/>
  <c r="T27" i="1" s="1"/>
  <c r="T31" i="1" s="1"/>
  <c r="T38" i="1" s="1"/>
  <c r="T42" i="1" s="1"/>
  <c r="T44" i="1" s="1"/>
  <c r="X25" i="1"/>
  <c r="X27" i="1" s="1"/>
  <c r="X31" i="1" s="1"/>
  <c r="X38" i="1" s="1"/>
  <c r="X42" i="1" s="1"/>
  <c r="X44" i="1" s="1"/>
  <c r="Q44" i="1"/>
  <c r="W44" i="1"/>
  <c r="AA44" i="1"/>
  <c r="P44" i="1"/>
</calcChain>
</file>

<file path=xl/sharedStrings.xml><?xml version="1.0" encoding="utf-8"?>
<sst xmlns="http://schemas.openxmlformats.org/spreadsheetml/2006/main" count="127" uniqueCount="73">
  <si>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</si>
  <si>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</si>
  <si>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</si>
  <si>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</si>
  <si>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</si>
  <si>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</si>
  <si>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</si>
  <si>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</si>
  <si>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</si>
  <si>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</si>
  <si>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</si>
  <si>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</si>
  <si>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</si>
  <si>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</si>
  <si>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</si>
  <si>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</si>
  <si>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</si>
  <si>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</si>
  <si>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</si>
  <si>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</si>
  <si>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</si>
  <si>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</si>
  <si>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</si>
  <si>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</si>
  <si>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</si>
  <si>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</si>
  <si>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</si>
  <si>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</si>
  <si>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</si>
  <si>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</si>
  <si>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</si>
  <si>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</si>
  <si>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</si>
  <si>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</si>
  <si>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</si>
  <si>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</si>
  <si>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</si>
  <si>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</si>
  <si>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</si>
  <si>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</si>
  <si>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</si>
  <si>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</si>
  <si>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</si>
  <si>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</si>
  <si>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</si>
  <si>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</si>
  <si>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</si>
  <si>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</si>
  <si>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</si>
  <si>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</si>
  <si>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</si>
  <si>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</si>
  <si>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</si>
  <si>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</si>
  <si>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</si>
  <si>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</si>
  <si>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</si>
  <si>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30.06.2017</t>
  </si>
  <si>
    <t>30.09.2017</t>
  </si>
  <si>
    <t>31.12.2017</t>
  </si>
  <si>
    <t>31.03.2018</t>
  </si>
  <si>
    <t>30.06.2018</t>
  </si>
  <si>
    <t>Deelname in de andere elemente van het globaal resultaat van de geassocieerde vennootschappen en joint ventures</t>
  </si>
  <si>
    <t>30.09.2018</t>
  </si>
  <si>
    <t>31.12.2018</t>
  </si>
  <si>
    <t>Converteerbaar obligaties</t>
  </si>
  <si>
    <t>31.03.2019</t>
  </si>
  <si>
    <t>30.06.2019</t>
  </si>
  <si>
    <t>Globaal resultaat - Schema Koninklijk Besluit van 13.07.2014 (x 1.000 EUR)</t>
  </si>
  <si>
    <t>30.09.2019</t>
  </si>
  <si>
    <t>31.12.2019</t>
  </si>
  <si>
    <t>31.03.2020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</si>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</sst>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horizontal="justify" vertical="top"/>
    </xf>
    <xf numFmtId="3" fontId="6" fillId="3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60"/>
  <sheetViews>
    <sheetView tabSelected="1" topLeftCell="A40" zoomScaleNormal="100" workbookViewId="0">
      <selection activeCell="B1" sqref="B1:B1048576"/>
    </sheetView>
  </sheetViews>
  <sheetFormatPr defaultColWidth="9.109375" defaultRowHeight="14.4" x14ac:dyDescent="0.3"/>
  <cols>
    <col min="1" max="1" width="47" style="2" customWidth="1"/>
    <col min="2" max="13" width="11.88671875" style="2" customWidth="1"/>
    <col min="14" max="16" width="12" style="2" customWidth="1"/>
    <col min="17" max="17" width="12" style="20" customWidth="1"/>
    <col min="18" max="19" width="12" style="2" customWidth="1"/>
    <col min="20" max="27" width="12" style="2" hidden="1" customWidth="1"/>
    <col min="28" max="16384" width="9.109375" style="3"/>
  </cols>
  <sheetData>
    <row r="8" spans="1:27" x14ac:dyDescent="0.3">
      <c r="A8" s="1" t="s">
        <v>68</v>
      </c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3"/>
      <c r="Q8" s="19"/>
    </row>
    <row r="10" spans="1:27" ht="16.5" customHeight="1" x14ac:dyDescent="0.3">
      <c r="A10" s="4" t="s">
        <v>8</v>
      </c>
      <c r="B10" s="6" t="s">
        <v>72</v>
      </c>
      <c r="C10" s="6" t="s">
        <v>71</v>
      </c>
      <c r="D10" s="6" t="s">
        <v>70</v>
      </c>
      <c r="E10" s="6" t="s">
        <v>69</v>
      </c>
      <c r="F10" s="6" t="s">
        <v>67</v>
      </c>
      <c r="G10" s="6" t="s">
        <v>66</v>
      </c>
      <c r="H10" s="6" t="s">
        <v>64</v>
      </c>
      <c r="I10" s="6" t="s">
        <v>63</v>
      </c>
      <c r="J10" s="6" t="s">
        <v>61</v>
      </c>
      <c r="K10" s="6" t="s">
        <v>60</v>
      </c>
      <c r="L10" s="6" t="s">
        <v>59</v>
      </c>
      <c r="M10" s="6" t="s">
        <v>58</v>
      </c>
      <c r="N10" s="6" t="s">
        <v>57</v>
      </c>
      <c r="O10" s="6" t="s">
        <v>55</v>
      </c>
      <c r="P10" s="12" t="s">
        <v>51</v>
      </c>
      <c r="Q10" s="12" t="s">
        <v>50</v>
      </c>
      <c r="R10" s="6" t="s">
        <v>49</v>
      </c>
      <c r="S10" s="5" t="s">
        <v>48</v>
      </c>
      <c r="T10" s="6" t="s">
        <v>7</v>
      </c>
      <c r="U10" s="6" t="s">
        <v>6</v>
      </c>
      <c r="V10" s="6" t="s">
        <v>5</v>
      </c>
      <c r="W10" s="6" t="s">
        <v>4</v>
      </c>
      <c r="X10" s="5" t="s">
        <v>3</v>
      </c>
      <c r="Y10" s="6" t="s">
        <v>2</v>
      </c>
      <c r="Z10" s="5" t="s">
        <v>1</v>
      </c>
      <c r="AA10" s="6" t="s">
        <v>0</v>
      </c>
    </row>
    <row r="11" spans="1:27" x14ac:dyDescent="0.3">
      <c r="A11" s="7" t="s">
        <v>9</v>
      </c>
      <c r="B11" s="31">
        <v>122760.38819</v>
      </c>
      <c r="C11" s="31">
        <v>60965</v>
      </c>
      <c r="D11" s="28">
        <v>232601.13328000001</v>
      </c>
      <c r="E11" s="28">
        <v>171702</v>
      </c>
      <c r="F11" s="29">
        <v>111391</v>
      </c>
      <c r="G11" s="29">
        <v>55193</v>
      </c>
      <c r="H11" s="30">
        <v>212170</v>
      </c>
      <c r="I11" s="30">
        <v>157388</v>
      </c>
      <c r="J11" s="31">
        <v>103421</v>
      </c>
      <c r="K11" s="31">
        <v>52834</v>
      </c>
      <c r="L11" s="29">
        <v>204043</v>
      </c>
      <c r="M11" s="29">
        <v>154462</v>
      </c>
      <c r="N11" s="29">
        <v>104082</v>
      </c>
      <c r="O11" s="29">
        <v>52256</v>
      </c>
      <c r="P11" s="30">
        <v>203051</v>
      </c>
      <c r="Q11" s="30">
        <v>151671</v>
      </c>
      <c r="R11" s="31">
        <v>99765</v>
      </c>
      <c r="S11" s="32">
        <v>49263</v>
      </c>
      <c r="T11" s="28">
        <v>202612</v>
      </c>
      <c r="U11" s="28">
        <v>150509</v>
      </c>
      <c r="V11" s="28">
        <v>99561</v>
      </c>
      <c r="W11" s="28">
        <v>49605</v>
      </c>
      <c r="X11" s="32">
        <v>195918</v>
      </c>
      <c r="Y11" s="31">
        <v>146624</v>
      </c>
      <c r="Z11" s="32">
        <v>97385</v>
      </c>
      <c r="AA11" s="31">
        <v>48420</v>
      </c>
    </row>
    <row r="12" spans="1:27" x14ac:dyDescent="0.3">
      <c r="A12" s="9" t="s">
        <v>10</v>
      </c>
      <c r="B12" s="36">
        <v>4721.9179999999997</v>
      </c>
      <c r="C12" s="36">
        <v>2361</v>
      </c>
      <c r="D12" s="33">
        <v>8783.8340000000007</v>
      </c>
      <c r="E12" s="33">
        <v>6588</v>
      </c>
      <c r="F12" s="34">
        <v>4392</v>
      </c>
      <c r="G12" s="34">
        <v>2196</v>
      </c>
      <c r="H12" s="35">
        <v>8815</v>
      </c>
      <c r="I12" s="35">
        <v>6775</v>
      </c>
      <c r="J12" s="36">
        <v>4736</v>
      </c>
      <c r="K12" s="36">
        <v>2696</v>
      </c>
      <c r="L12" s="34">
        <v>12473</v>
      </c>
      <c r="M12" s="34">
        <v>9355</v>
      </c>
      <c r="N12" s="34">
        <v>6237</v>
      </c>
      <c r="O12" s="34">
        <v>3118</v>
      </c>
      <c r="P12" s="35">
        <v>11265</v>
      </c>
      <c r="Q12" s="35">
        <v>8449</v>
      </c>
      <c r="R12" s="36">
        <v>5633</v>
      </c>
      <c r="S12" s="37">
        <v>2816</v>
      </c>
      <c r="T12" s="33">
        <v>10214</v>
      </c>
      <c r="U12" s="33">
        <v>7660</v>
      </c>
      <c r="V12" s="33">
        <v>5107</v>
      </c>
      <c r="W12" s="33">
        <v>2554</v>
      </c>
      <c r="X12" s="37">
        <v>15931</v>
      </c>
      <c r="Y12" s="36">
        <v>13632</v>
      </c>
      <c r="Z12" s="37">
        <v>11333</v>
      </c>
      <c r="AA12" s="36">
        <v>6907</v>
      </c>
    </row>
    <row r="13" spans="1:27" x14ac:dyDescent="0.3">
      <c r="A13" s="9" t="s">
        <v>11</v>
      </c>
      <c r="B13" s="36">
        <v>-1932.83026</v>
      </c>
      <c r="C13" s="36">
        <v>7</v>
      </c>
      <c r="D13" s="33">
        <v>623.15286000000003</v>
      </c>
      <c r="E13" s="33">
        <v>632</v>
      </c>
      <c r="F13" s="34">
        <v>678</v>
      </c>
      <c r="G13" s="34">
        <v>705</v>
      </c>
      <c r="H13" s="35">
        <v>-897</v>
      </c>
      <c r="I13" s="35">
        <v>-755</v>
      </c>
      <c r="J13" s="36">
        <v>-278</v>
      </c>
      <c r="K13" s="36">
        <v>-147</v>
      </c>
      <c r="L13" s="34">
        <v>-181</v>
      </c>
      <c r="M13" s="34">
        <v>125</v>
      </c>
      <c r="N13" s="34">
        <v>125</v>
      </c>
      <c r="O13" s="34">
        <v>0</v>
      </c>
      <c r="P13" s="35">
        <v>-121</v>
      </c>
      <c r="Q13" s="35">
        <v>-266</v>
      </c>
      <c r="R13" s="36">
        <v>-2</v>
      </c>
      <c r="S13" s="37">
        <v>-7</v>
      </c>
      <c r="T13" s="33">
        <v>-709</v>
      </c>
      <c r="U13" s="33">
        <v>-116</v>
      </c>
      <c r="V13" s="33">
        <v>31</v>
      </c>
      <c r="W13" s="33">
        <v>-15</v>
      </c>
      <c r="X13" s="37">
        <v>-91</v>
      </c>
      <c r="Y13" s="36">
        <v>-56</v>
      </c>
      <c r="Z13" s="37">
        <v>-30</v>
      </c>
      <c r="AA13" s="36">
        <v>-9</v>
      </c>
    </row>
    <row r="14" spans="1:27" x14ac:dyDescent="0.3">
      <c r="A14" s="7" t="s">
        <v>12</v>
      </c>
      <c r="B14" s="31">
        <v>125549.47593</v>
      </c>
      <c r="C14" s="31">
        <v>63332</v>
      </c>
      <c r="D14" s="28">
        <v>242008.12013999998</v>
      </c>
      <c r="E14" s="28">
        <v>178922</v>
      </c>
      <c r="F14" s="29">
        <v>116460</v>
      </c>
      <c r="G14" s="29">
        <f>SUM(G11:G13)</f>
        <v>58094</v>
      </c>
      <c r="H14" s="30">
        <v>220088</v>
      </c>
      <c r="I14" s="30">
        <v>163408</v>
      </c>
      <c r="J14" s="31">
        <v>107879</v>
      </c>
      <c r="K14" s="31">
        <v>55383</v>
      </c>
      <c r="L14" s="29">
        <v>216335</v>
      </c>
      <c r="M14" s="29">
        <v>163942</v>
      </c>
      <c r="N14" s="29">
        <v>110444</v>
      </c>
      <c r="O14" s="29">
        <v>55374</v>
      </c>
      <c r="P14" s="31">
        <f t="shared" ref="P14:R14" si="0">SUM(P11:P13)</f>
        <v>214195</v>
      </c>
      <c r="Q14" s="31">
        <f t="shared" si="0"/>
        <v>159854</v>
      </c>
      <c r="R14" s="31">
        <f t="shared" si="0"/>
        <v>105396</v>
      </c>
      <c r="S14" s="32">
        <v>52072</v>
      </c>
      <c r="T14" s="28">
        <f>SUM(T11:T13)</f>
        <v>212117</v>
      </c>
      <c r="U14" s="28">
        <f>SUM(U11:U13)</f>
        <v>158053</v>
      </c>
      <c r="V14" s="28">
        <f>SUM(V11:V13)</f>
        <v>104699</v>
      </c>
      <c r="W14" s="28">
        <f>SUM(W11:W13)</f>
        <v>52144</v>
      </c>
      <c r="X14" s="32">
        <f t="shared" ref="X14:AA14" si="1">SUM(X11:X13)</f>
        <v>211758</v>
      </c>
      <c r="Y14" s="31">
        <f t="shared" si="1"/>
        <v>160200</v>
      </c>
      <c r="Z14" s="32">
        <f t="shared" si="1"/>
        <v>108688</v>
      </c>
      <c r="AA14" s="31">
        <f t="shared" si="1"/>
        <v>55318</v>
      </c>
    </row>
    <row r="15" spans="1:27" x14ac:dyDescent="0.3">
      <c r="A15" s="9" t="s">
        <v>13</v>
      </c>
      <c r="B15" s="36">
        <v>251.72582999999997</v>
      </c>
      <c r="C15" s="36">
        <v>235</v>
      </c>
      <c r="D15" s="33">
        <v>251.03470999999996</v>
      </c>
      <c r="E15" s="33">
        <v>227</v>
      </c>
      <c r="F15" s="34">
        <v>59</v>
      </c>
      <c r="G15" s="34">
        <v>18.399999999999999</v>
      </c>
      <c r="H15" s="35">
        <v>-6</v>
      </c>
      <c r="I15" s="35">
        <v>-23</v>
      </c>
      <c r="J15" s="36">
        <v>-23</v>
      </c>
      <c r="K15" s="36">
        <v>-23</v>
      </c>
      <c r="L15" s="34">
        <v>1725</v>
      </c>
      <c r="M15" s="34">
        <v>1719</v>
      </c>
      <c r="N15" s="34">
        <v>1657</v>
      </c>
      <c r="O15" s="34">
        <v>1642</v>
      </c>
      <c r="P15" s="35">
        <v>50</v>
      </c>
      <c r="Q15" s="35">
        <v>38</v>
      </c>
      <c r="R15" s="36">
        <v>44</v>
      </c>
      <c r="S15" s="37">
        <v>13</v>
      </c>
      <c r="T15" s="33">
        <v>329</v>
      </c>
      <c r="U15" s="33">
        <v>-88</v>
      </c>
      <c r="V15" s="33">
        <v>-2</v>
      </c>
      <c r="W15" s="33">
        <v>-2</v>
      </c>
      <c r="X15" s="37">
        <v>612</v>
      </c>
      <c r="Y15" s="36">
        <v>821</v>
      </c>
      <c r="Z15" s="37">
        <v>180</v>
      </c>
      <c r="AA15" s="36">
        <v>276</v>
      </c>
    </row>
    <row r="16" spans="1:27" ht="27.6" x14ac:dyDescent="0.3">
      <c r="A16" s="9" t="s">
        <v>14</v>
      </c>
      <c r="B16" s="36">
        <v>28397.125550000001</v>
      </c>
      <c r="C16" s="36">
        <v>24725</v>
      </c>
      <c r="D16" s="33">
        <v>44536.728170000002</v>
      </c>
      <c r="E16" s="33">
        <v>38375</v>
      </c>
      <c r="F16" s="34">
        <v>31646</v>
      </c>
      <c r="G16" s="34">
        <v>24261.599999999999</v>
      </c>
      <c r="H16" s="35">
        <v>41653</v>
      </c>
      <c r="I16" s="35">
        <v>37015</v>
      </c>
      <c r="J16" s="36">
        <v>31973</v>
      </c>
      <c r="K16" s="36">
        <v>31135</v>
      </c>
      <c r="L16" s="34">
        <v>43753</v>
      </c>
      <c r="M16" s="34">
        <v>38680</v>
      </c>
      <c r="N16" s="34">
        <v>33495</v>
      </c>
      <c r="O16" s="34">
        <v>28937</v>
      </c>
      <c r="P16" s="35">
        <v>42368</v>
      </c>
      <c r="Q16" s="35">
        <v>34309</v>
      </c>
      <c r="R16" s="36">
        <v>30493</v>
      </c>
      <c r="S16" s="37">
        <v>14477</v>
      </c>
      <c r="T16" s="33">
        <v>41588</v>
      </c>
      <c r="U16" s="33">
        <v>38650</v>
      </c>
      <c r="V16" s="33">
        <v>31652</v>
      </c>
      <c r="W16" s="33">
        <v>20679</v>
      </c>
      <c r="X16" s="37">
        <v>44756</v>
      </c>
      <c r="Y16" s="36">
        <v>34024</v>
      </c>
      <c r="Z16" s="37">
        <v>23597</v>
      </c>
      <c r="AA16" s="36">
        <v>12659</v>
      </c>
    </row>
    <row r="17" spans="1:27" ht="41.4" x14ac:dyDescent="0.3">
      <c r="A17" s="9" t="s">
        <v>15</v>
      </c>
      <c r="B17" s="36">
        <v>20.681369999999994</v>
      </c>
      <c r="C17" s="36">
        <v>161</v>
      </c>
      <c r="D17" s="33">
        <v>-1252.1409400000002</v>
      </c>
      <c r="E17" s="33">
        <v>-972</v>
      </c>
      <c r="F17" s="34">
        <v>-1255</v>
      </c>
      <c r="G17" s="34">
        <v>-916.7</v>
      </c>
      <c r="H17" s="35">
        <v>-2462</v>
      </c>
      <c r="I17" s="35">
        <v>-1303</v>
      </c>
      <c r="J17" s="36">
        <v>-762</v>
      </c>
      <c r="K17" s="36">
        <v>-425</v>
      </c>
      <c r="L17" s="34">
        <v>-4572</v>
      </c>
      <c r="M17" s="34">
        <v>-2790</v>
      </c>
      <c r="N17" s="34">
        <v>-1388</v>
      </c>
      <c r="O17" s="34">
        <v>-614</v>
      </c>
      <c r="P17" s="35">
        <v>-1602</v>
      </c>
      <c r="Q17" s="35">
        <v>-1435</v>
      </c>
      <c r="R17" s="36">
        <v>-883</v>
      </c>
      <c r="S17" s="37">
        <v>-251</v>
      </c>
      <c r="T17" s="33">
        <v>-1434</v>
      </c>
      <c r="U17" s="33">
        <v>-816</v>
      </c>
      <c r="V17" s="33">
        <v>-428</v>
      </c>
      <c r="W17" s="33">
        <v>-244</v>
      </c>
      <c r="X17" s="37">
        <v>-1540</v>
      </c>
      <c r="Y17" s="36">
        <v>-1041</v>
      </c>
      <c r="Z17" s="37">
        <v>-662</v>
      </c>
      <c r="AA17" s="36">
        <v>-445</v>
      </c>
    </row>
    <row r="18" spans="1:27" ht="27.6" x14ac:dyDescent="0.3">
      <c r="A18" s="9" t="s">
        <v>16</v>
      </c>
      <c r="B18" s="36">
        <v>-31378.219989999998</v>
      </c>
      <c r="C18" s="36">
        <v>-27270</v>
      </c>
      <c r="D18" s="33">
        <v>-50928.920459999994</v>
      </c>
      <c r="E18" s="33">
        <v>-45362</v>
      </c>
      <c r="F18" s="34">
        <v>-38471</v>
      </c>
      <c r="G18" s="34">
        <v>-30198.7</v>
      </c>
      <c r="H18" s="35">
        <v>-47545</v>
      </c>
      <c r="I18" s="35">
        <v>-42847</v>
      </c>
      <c r="J18" s="36">
        <v>-37864</v>
      </c>
      <c r="K18" s="36">
        <v>-37054</v>
      </c>
      <c r="L18" s="34">
        <v>-47298</v>
      </c>
      <c r="M18" s="34">
        <v>-42211</v>
      </c>
      <c r="N18" s="34">
        <v>-36878</v>
      </c>
      <c r="O18" s="34">
        <v>-32197</v>
      </c>
      <c r="P18" s="35">
        <v>-44352</v>
      </c>
      <c r="Q18" s="35">
        <v>-36765</v>
      </c>
      <c r="R18" s="36">
        <v>-33089</v>
      </c>
      <c r="S18" s="37">
        <v>-16992</v>
      </c>
      <c r="T18" s="33">
        <v>-45066</v>
      </c>
      <c r="U18" s="33">
        <v>-42188</v>
      </c>
      <c r="V18" s="33">
        <v>-34723</v>
      </c>
      <c r="W18" s="33">
        <v>-22526</v>
      </c>
      <c r="X18" s="37">
        <v>-47512</v>
      </c>
      <c r="Y18" s="36">
        <v>-36248</v>
      </c>
      <c r="Z18" s="37">
        <v>-25436</v>
      </c>
      <c r="AA18" s="36">
        <v>-13362</v>
      </c>
    </row>
    <row r="19" spans="1:27" x14ac:dyDescent="0.3">
      <c r="A19" s="7" t="s">
        <v>17</v>
      </c>
      <c r="B19" s="31">
        <v>122840.78869000002</v>
      </c>
      <c r="C19" s="31">
        <v>61182</v>
      </c>
      <c r="D19" s="28">
        <v>234614.82162</v>
      </c>
      <c r="E19" s="28">
        <v>171191</v>
      </c>
      <c r="F19" s="29">
        <v>108440</v>
      </c>
      <c r="G19" s="29">
        <f>SUM(G14:G18)</f>
        <v>51258.600000000006</v>
      </c>
      <c r="H19" s="30">
        <v>211729</v>
      </c>
      <c r="I19" s="30">
        <v>156250</v>
      </c>
      <c r="J19" s="31">
        <v>101203</v>
      </c>
      <c r="K19" s="31">
        <v>49016</v>
      </c>
      <c r="L19" s="29">
        <v>209943</v>
      </c>
      <c r="M19" s="29">
        <v>159340</v>
      </c>
      <c r="N19" s="29">
        <v>107330</v>
      </c>
      <c r="O19" s="29">
        <v>53142</v>
      </c>
      <c r="P19" s="31">
        <f t="shared" ref="P19:R19" si="2">SUM(P14:P18)</f>
        <v>210659</v>
      </c>
      <c r="Q19" s="31">
        <f t="shared" si="2"/>
        <v>156001</v>
      </c>
      <c r="R19" s="31">
        <f t="shared" si="2"/>
        <v>101961</v>
      </c>
      <c r="S19" s="32">
        <v>49319</v>
      </c>
      <c r="T19" s="28">
        <f>SUM(T14:T18)</f>
        <v>207534</v>
      </c>
      <c r="U19" s="28">
        <f>SUM(U14:U18)</f>
        <v>153611</v>
      </c>
      <c r="V19" s="28">
        <f>SUM(V14:V18)</f>
        <v>101198</v>
      </c>
      <c r="W19" s="28">
        <f>SUM(W14:W18)</f>
        <v>50051</v>
      </c>
      <c r="X19" s="32">
        <f t="shared" ref="X19:AA19" si="3">SUM(X14:X18)</f>
        <v>208074</v>
      </c>
      <c r="Y19" s="31">
        <f t="shared" si="3"/>
        <v>157756</v>
      </c>
      <c r="Z19" s="32">
        <f t="shared" si="3"/>
        <v>106367</v>
      </c>
      <c r="AA19" s="31">
        <f t="shared" si="3"/>
        <v>54446</v>
      </c>
    </row>
    <row r="20" spans="1:27" x14ac:dyDescent="0.3">
      <c r="A20" s="9" t="s">
        <v>18</v>
      </c>
      <c r="B20" s="36">
        <v>-1410.7703300000001</v>
      </c>
      <c r="C20" s="36">
        <v>-808</v>
      </c>
      <c r="D20" s="33">
        <v>-5938.9688200000001</v>
      </c>
      <c r="E20" s="33">
        <v>-4420</v>
      </c>
      <c r="F20" s="34">
        <v>-2383</v>
      </c>
      <c r="G20" s="34">
        <v>-1199.8</v>
      </c>
      <c r="H20" s="35">
        <v>-6421</v>
      </c>
      <c r="I20" s="35">
        <v>-3495</v>
      </c>
      <c r="J20" s="36">
        <v>-1542</v>
      </c>
      <c r="K20" s="36">
        <v>-947</v>
      </c>
      <c r="L20" s="34">
        <v>-5396</v>
      </c>
      <c r="M20" s="34">
        <v>-5132</v>
      </c>
      <c r="N20" s="34">
        <v>-2857</v>
      </c>
      <c r="O20" s="34">
        <v>-1498</v>
      </c>
      <c r="P20" s="35">
        <v>-5901</v>
      </c>
      <c r="Q20" s="35">
        <v>-4721</v>
      </c>
      <c r="R20" s="36">
        <v>-3494</v>
      </c>
      <c r="S20" s="37">
        <v>-1182</v>
      </c>
      <c r="T20" s="33">
        <v>-5643</v>
      </c>
      <c r="U20" s="33">
        <v>-2324</v>
      </c>
      <c r="V20" s="33">
        <v>-1518</v>
      </c>
      <c r="W20" s="33">
        <v>-655</v>
      </c>
      <c r="X20" s="37">
        <v>-3802</v>
      </c>
      <c r="Y20" s="36">
        <v>-3471</v>
      </c>
      <c r="Z20" s="37">
        <v>-2644</v>
      </c>
      <c r="AA20" s="36">
        <v>-802</v>
      </c>
    </row>
    <row r="21" spans="1:27" x14ac:dyDescent="0.3">
      <c r="A21" s="9" t="s">
        <v>19</v>
      </c>
      <c r="B21" s="36">
        <v>-1264.8018500000001</v>
      </c>
      <c r="C21" s="36">
        <v>-580</v>
      </c>
      <c r="D21" s="33">
        <v>-1808.33962</v>
      </c>
      <c r="E21" s="33">
        <v>-1223</v>
      </c>
      <c r="F21" s="34">
        <v>-713</v>
      </c>
      <c r="G21" s="34">
        <v>-335.9</v>
      </c>
      <c r="H21" s="35">
        <v>-1791</v>
      </c>
      <c r="I21" s="35">
        <v>-1302</v>
      </c>
      <c r="J21" s="36">
        <v>-994</v>
      </c>
      <c r="K21" s="36">
        <v>-529</v>
      </c>
      <c r="L21" s="34">
        <v>-1583</v>
      </c>
      <c r="M21" s="34">
        <v>-1255</v>
      </c>
      <c r="N21" s="34">
        <v>-806</v>
      </c>
      <c r="O21" s="34">
        <v>-411</v>
      </c>
      <c r="P21" s="35">
        <v>-1508</v>
      </c>
      <c r="Q21" s="35">
        <v>-863</v>
      </c>
      <c r="R21" s="36">
        <v>-465</v>
      </c>
      <c r="S21" s="37">
        <v>-252</v>
      </c>
      <c r="T21" s="33">
        <v>-950</v>
      </c>
      <c r="U21" s="33">
        <v>-501</v>
      </c>
      <c r="V21" s="33">
        <v>-399</v>
      </c>
      <c r="W21" s="33">
        <v>-181</v>
      </c>
      <c r="X21" s="37">
        <v>-1137</v>
      </c>
      <c r="Y21" s="36">
        <v>-819</v>
      </c>
      <c r="Z21" s="37">
        <v>-462</v>
      </c>
      <c r="AA21" s="36">
        <v>-226</v>
      </c>
    </row>
    <row r="22" spans="1:27" x14ac:dyDescent="0.3">
      <c r="A22" s="9" t="s">
        <v>20</v>
      </c>
      <c r="B22" s="36">
        <v>-2457.3270000000002</v>
      </c>
      <c r="C22" s="36">
        <v>-2074</v>
      </c>
      <c r="D22" s="33">
        <v>-3578.5096000000003</v>
      </c>
      <c r="E22" s="33">
        <v>-3199</v>
      </c>
      <c r="F22" s="34">
        <v>-2870</v>
      </c>
      <c r="G22" s="34">
        <v>-2410.1999999999998</v>
      </c>
      <c r="H22" s="35">
        <v>-4489</v>
      </c>
      <c r="I22" s="35">
        <v>-4076</v>
      </c>
      <c r="J22" s="36">
        <v>-3614</v>
      </c>
      <c r="K22" s="36">
        <v>-3140</v>
      </c>
      <c r="L22" s="34">
        <v>-5128</v>
      </c>
      <c r="M22" s="34">
        <v>-4658</v>
      </c>
      <c r="N22" s="34">
        <v>-4092</v>
      </c>
      <c r="O22" s="34">
        <v>-3183</v>
      </c>
      <c r="P22" s="35">
        <v>-4469</v>
      </c>
      <c r="Q22" s="35">
        <v>-3539</v>
      </c>
      <c r="R22" s="36">
        <v>-2892</v>
      </c>
      <c r="S22" s="37">
        <v>-2245</v>
      </c>
      <c r="T22" s="33">
        <v>-3451</v>
      </c>
      <c r="U22" s="33">
        <v>-2876</v>
      </c>
      <c r="V22" s="33">
        <v>-2300</v>
      </c>
      <c r="W22" s="33">
        <v>-1875</v>
      </c>
      <c r="X22" s="37">
        <v>-3922</v>
      </c>
      <c r="Y22" s="36">
        <v>-3195</v>
      </c>
      <c r="Z22" s="37">
        <v>-2126</v>
      </c>
      <c r="AA22" s="36">
        <v>-1245</v>
      </c>
    </row>
    <row r="23" spans="1:27" x14ac:dyDescent="0.3">
      <c r="A23" s="9" t="s">
        <v>21</v>
      </c>
      <c r="B23" s="36">
        <v>-12250.155449000002</v>
      </c>
      <c r="C23" s="36">
        <v>-6703</v>
      </c>
      <c r="D23" s="33">
        <v>-20622.164226999997</v>
      </c>
      <c r="E23" s="33">
        <v>-15324</v>
      </c>
      <c r="F23" s="34">
        <v>-10950</v>
      </c>
      <c r="G23" s="34">
        <v>-6058.7</v>
      </c>
      <c r="H23" s="35">
        <v>-17573</v>
      </c>
      <c r="I23" s="35">
        <v>-13156</v>
      </c>
      <c r="J23" s="36">
        <v>-9447</v>
      </c>
      <c r="K23" s="36">
        <v>-5312</v>
      </c>
      <c r="L23" s="34">
        <v>-18052</v>
      </c>
      <c r="M23" s="34">
        <v>-13640</v>
      </c>
      <c r="N23" s="34">
        <v>-9577</v>
      </c>
      <c r="O23" s="34">
        <v>-5369</v>
      </c>
      <c r="P23" s="35">
        <v>-18659</v>
      </c>
      <c r="Q23" s="35">
        <v>-14193</v>
      </c>
      <c r="R23" s="36">
        <v>-10409</v>
      </c>
      <c r="S23" s="37">
        <v>-5227</v>
      </c>
      <c r="T23" s="33">
        <v>-15343</v>
      </c>
      <c r="U23" s="33">
        <v>-10697</v>
      </c>
      <c r="V23" s="33">
        <v>-6921</v>
      </c>
      <c r="W23" s="33">
        <v>-3699</v>
      </c>
      <c r="X23" s="37">
        <v>-14295</v>
      </c>
      <c r="Y23" s="36">
        <v>-10503</v>
      </c>
      <c r="Z23" s="37">
        <v>-7230</v>
      </c>
      <c r="AA23" s="36">
        <v>-3879</v>
      </c>
    </row>
    <row r="24" spans="1:27" x14ac:dyDescent="0.3">
      <c r="A24" s="7" t="s">
        <v>22</v>
      </c>
      <c r="B24" s="31">
        <v>-17383.054629000002</v>
      </c>
      <c r="C24" s="31">
        <v>-10164</v>
      </c>
      <c r="D24" s="28">
        <v>-31947.982267000003</v>
      </c>
      <c r="E24" s="28">
        <v>-24165</v>
      </c>
      <c r="F24" s="29">
        <v>-16916</v>
      </c>
      <c r="G24" s="29">
        <f>SUM(G20:G23)</f>
        <v>-10004.599999999999</v>
      </c>
      <c r="H24" s="30">
        <v>-30275</v>
      </c>
      <c r="I24" s="30">
        <v>-22029</v>
      </c>
      <c r="J24" s="31">
        <v>-15597</v>
      </c>
      <c r="K24" s="31">
        <v>-9928</v>
      </c>
      <c r="L24" s="29">
        <v>-30159</v>
      </c>
      <c r="M24" s="29">
        <v>-24686</v>
      </c>
      <c r="N24" s="29">
        <v>-17332</v>
      </c>
      <c r="O24" s="29">
        <v>-10461</v>
      </c>
      <c r="P24" s="31">
        <f t="shared" ref="P24:R24" si="4">SUM(P20:P23)</f>
        <v>-30537</v>
      </c>
      <c r="Q24" s="31">
        <f t="shared" si="4"/>
        <v>-23316</v>
      </c>
      <c r="R24" s="31">
        <f t="shared" si="4"/>
        <v>-17260</v>
      </c>
      <c r="S24" s="32">
        <v>-8906</v>
      </c>
      <c r="T24" s="28">
        <f>SUM(T20:T23)</f>
        <v>-25387</v>
      </c>
      <c r="U24" s="28">
        <f t="shared" ref="U24:AA24" si="5">SUM(U20:U23)</f>
        <v>-16398</v>
      </c>
      <c r="V24" s="28">
        <f t="shared" si="5"/>
        <v>-11138</v>
      </c>
      <c r="W24" s="28">
        <f t="shared" si="5"/>
        <v>-6410</v>
      </c>
      <c r="X24" s="32">
        <f t="shared" si="5"/>
        <v>-23156</v>
      </c>
      <c r="Y24" s="31">
        <f t="shared" si="5"/>
        <v>-17988</v>
      </c>
      <c r="Z24" s="32">
        <f t="shared" si="5"/>
        <v>-12462</v>
      </c>
      <c r="AA24" s="31">
        <f t="shared" si="5"/>
        <v>-6152</v>
      </c>
    </row>
    <row r="25" spans="1:27" x14ac:dyDescent="0.3">
      <c r="A25" s="7" t="s">
        <v>23</v>
      </c>
      <c r="B25" s="31">
        <v>105457.73406100002</v>
      </c>
      <c r="C25" s="31">
        <v>51018</v>
      </c>
      <c r="D25" s="28">
        <v>202666.83935300002</v>
      </c>
      <c r="E25" s="28">
        <v>147025</v>
      </c>
      <c r="F25" s="29">
        <v>91523</v>
      </c>
      <c r="G25" s="29">
        <f>G19+G24</f>
        <v>41254.000000000007</v>
      </c>
      <c r="H25" s="30">
        <v>181455</v>
      </c>
      <c r="I25" s="30">
        <v>134221</v>
      </c>
      <c r="J25" s="31">
        <v>85606</v>
      </c>
      <c r="K25" s="31">
        <v>39088</v>
      </c>
      <c r="L25" s="29">
        <v>179784</v>
      </c>
      <c r="M25" s="29">
        <v>134655</v>
      </c>
      <c r="N25" s="29">
        <v>89998</v>
      </c>
      <c r="O25" s="29">
        <v>42681</v>
      </c>
      <c r="P25" s="31">
        <f t="shared" ref="P25:R25" si="6">P19+P24</f>
        <v>180122</v>
      </c>
      <c r="Q25" s="31">
        <f t="shared" si="6"/>
        <v>132685</v>
      </c>
      <c r="R25" s="31">
        <f t="shared" si="6"/>
        <v>84701</v>
      </c>
      <c r="S25" s="32">
        <v>40413</v>
      </c>
      <c r="T25" s="28">
        <f>T19+T24</f>
        <v>182147</v>
      </c>
      <c r="U25" s="28">
        <f t="shared" ref="U25:AA25" si="7">U19+U24</f>
        <v>137213</v>
      </c>
      <c r="V25" s="28">
        <f t="shared" si="7"/>
        <v>90060</v>
      </c>
      <c r="W25" s="28">
        <f t="shared" si="7"/>
        <v>43641</v>
      </c>
      <c r="X25" s="32">
        <f t="shared" si="7"/>
        <v>184918</v>
      </c>
      <c r="Y25" s="31">
        <f t="shared" si="7"/>
        <v>139768</v>
      </c>
      <c r="Z25" s="32">
        <f t="shared" si="7"/>
        <v>93905</v>
      </c>
      <c r="AA25" s="31">
        <f t="shared" si="7"/>
        <v>48294</v>
      </c>
    </row>
    <row r="26" spans="1:27" x14ac:dyDescent="0.3">
      <c r="A26" s="9" t="s">
        <v>24</v>
      </c>
      <c r="B26" s="36">
        <v>-5250.066620999999</v>
      </c>
      <c r="C26" s="36">
        <v>-2873</v>
      </c>
      <c r="D26" s="33">
        <v>-8838.070383000002</v>
      </c>
      <c r="E26" s="33">
        <v>-6567</v>
      </c>
      <c r="F26" s="34">
        <v>-4693</v>
      </c>
      <c r="G26" s="34">
        <v>-2596.6</v>
      </c>
      <c r="H26" s="35">
        <v>-7351</v>
      </c>
      <c r="I26" s="35">
        <v>-5638</v>
      </c>
      <c r="J26" s="36">
        <v>-4048</v>
      </c>
      <c r="K26" s="36">
        <v>-2277</v>
      </c>
      <c r="L26" s="34">
        <v>-7737</v>
      </c>
      <c r="M26" s="34">
        <v>-5846</v>
      </c>
      <c r="N26" s="34">
        <v>-4104</v>
      </c>
      <c r="O26" s="34">
        <v>-2301</v>
      </c>
      <c r="P26" s="35">
        <v>-8043</v>
      </c>
      <c r="Q26" s="35">
        <v>-6406</v>
      </c>
      <c r="R26" s="36">
        <v>-4868</v>
      </c>
      <c r="S26" s="37">
        <v>-3185</v>
      </c>
      <c r="T26" s="33">
        <v>-7806</v>
      </c>
      <c r="U26" s="33">
        <v>-5675</v>
      </c>
      <c r="V26" s="33">
        <v>-3787</v>
      </c>
      <c r="W26" s="33">
        <v>-1974</v>
      </c>
      <c r="X26" s="37">
        <v>-7176</v>
      </c>
      <c r="Y26" s="36">
        <v>-5392</v>
      </c>
      <c r="Z26" s="37">
        <v>-3589</v>
      </c>
      <c r="AA26" s="36">
        <v>-1868</v>
      </c>
    </row>
    <row r="27" spans="1:27" ht="27.6" x14ac:dyDescent="0.3">
      <c r="A27" s="7" t="s">
        <v>25</v>
      </c>
      <c r="B27" s="31">
        <v>100207.66744000002</v>
      </c>
      <c r="C27" s="31">
        <v>48145</v>
      </c>
      <c r="D27" s="28">
        <v>193828.76897000003</v>
      </c>
      <c r="E27" s="28">
        <v>140458</v>
      </c>
      <c r="F27" s="29">
        <v>86830</v>
      </c>
      <c r="G27" s="29">
        <f>G25+G26</f>
        <v>38657.400000000009</v>
      </c>
      <c r="H27" s="30">
        <v>173923</v>
      </c>
      <c r="I27" s="30">
        <v>128583</v>
      </c>
      <c r="J27" s="31">
        <v>81558</v>
      </c>
      <c r="K27" s="31">
        <v>36811</v>
      </c>
      <c r="L27" s="29">
        <v>172047</v>
      </c>
      <c r="M27" s="29">
        <v>128809</v>
      </c>
      <c r="N27" s="29">
        <v>85894</v>
      </c>
      <c r="O27" s="29">
        <v>40380</v>
      </c>
      <c r="P27" s="31">
        <f t="shared" ref="P27:R27" si="8">SUM(P25:P26)</f>
        <v>172079</v>
      </c>
      <c r="Q27" s="31">
        <f t="shared" si="8"/>
        <v>126279</v>
      </c>
      <c r="R27" s="31">
        <f t="shared" si="8"/>
        <v>79833</v>
      </c>
      <c r="S27" s="32">
        <v>37228</v>
      </c>
      <c r="T27" s="28">
        <f>SUM(T25:T26)</f>
        <v>174341</v>
      </c>
      <c r="U27" s="28">
        <f t="shared" ref="U27:AA27" si="9">SUM(U25:U26)</f>
        <v>131538</v>
      </c>
      <c r="V27" s="28">
        <f t="shared" si="9"/>
        <v>86273</v>
      </c>
      <c r="W27" s="28">
        <f t="shared" si="9"/>
        <v>41667</v>
      </c>
      <c r="X27" s="32">
        <f t="shared" si="9"/>
        <v>177742</v>
      </c>
      <c r="Y27" s="31">
        <f t="shared" si="9"/>
        <v>134376</v>
      </c>
      <c r="Z27" s="32">
        <f t="shared" si="9"/>
        <v>90316</v>
      </c>
      <c r="AA27" s="31">
        <f t="shared" si="9"/>
        <v>46426</v>
      </c>
    </row>
    <row r="28" spans="1:27" x14ac:dyDescent="0.3">
      <c r="A28" s="9" t="s">
        <v>26</v>
      </c>
      <c r="B28" s="36">
        <v>3350.107</v>
      </c>
      <c r="C28" s="36">
        <v>742</v>
      </c>
      <c r="D28" s="33">
        <v>12393.86328</v>
      </c>
      <c r="E28" s="33">
        <v>2327</v>
      </c>
      <c r="F28" s="34">
        <v>3001</v>
      </c>
      <c r="G28" s="34">
        <v>2224.1</v>
      </c>
      <c r="H28" s="35">
        <v>28436</v>
      </c>
      <c r="I28" s="35">
        <v>28166</v>
      </c>
      <c r="J28" s="36">
        <v>27731</v>
      </c>
      <c r="K28" s="36">
        <v>27522</v>
      </c>
      <c r="L28" s="34">
        <v>1443</v>
      </c>
      <c r="M28" s="34">
        <v>714</v>
      </c>
      <c r="N28" s="34">
        <v>423</v>
      </c>
      <c r="O28" s="34">
        <v>382</v>
      </c>
      <c r="P28" s="35">
        <v>2691</v>
      </c>
      <c r="Q28" s="35">
        <v>2018</v>
      </c>
      <c r="R28" s="36">
        <v>1412</v>
      </c>
      <c r="S28" s="37">
        <v>194</v>
      </c>
      <c r="T28" s="33">
        <v>22425</v>
      </c>
      <c r="U28" s="33">
        <v>1940</v>
      </c>
      <c r="V28" s="33">
        <v>1956</v>
      </c>
      <c r="W28" s="33">
        <v>1159</v>
      </c>
      <c r="X28" s="37">
        <v>-22441</v>
      </c>
      <c r="Y28" s="36">
        <v>-21840</v>
      </c>
      <c r="Z28" s="37">
        <v>-22236</v>
      </c>
      <c r="AA28" s="36">
        <v>384</v>
      </c>
    </row>
    <row r="29" spans="1:27" x14ac:dyDescent="0.3">
      <c r="A29" s="9" t="s">
        <v>27</v>
      </c>
      <c r="B29" s="36">
        <v>7697.1859999999997</v>
      </c>
      <c r="C29" s="36">
        <v>13699</v>
      </c>
      <c r="D29" s="33">
        <v>79069.323770000017</v>
      </c>
      <c r="E29" s="33">
        <v>69757</v>
      </c>
      <c r="F29" s="34">
        <v>35073</v>
      </c>
      <c r="G29" s="34">
        <v>8148.8</v>
      </c>
      <c r="H29" s="35">
        <v>-6259</v>
      </c>
      <c r="I29" s="35">
        <v>10287</v>
      </c>
      <c r="J29" s="36">
        <v>4901</v>
      </c>
      <c r="K29" s="36">
        <v>4072</v>
      </c>
      <c r="L29" s="34">
        <v>10261</v>
      </c>
      <c r="M29" s="34">
        <v>-10019</v>
      </c>
      <c r="N29" s="34">
        <v>-7870</v>
      </c>
      <c r="O29" s="34">
        <v>544</v>
      </c>
      <c r="P29" s="35">
        <v>11626</v>
      </c>
      <c r="Q29" s="35">
        <v>29786</v>
      </c>
      <c r="R29" s="36">
        <v>11718</v>
      </c>
      <c r="S29" s="37">
        <v>7581</v>
      </c>
      <c r="T29" s="33">
        <v>-8620</v>
      </c>
      <c r="U29" s="33">
        <v>-10292</v>
      </c>
      <c r="V29" s="33">
        <v>-8740</v>
      </c>
      <c r="W29" s="33">
        <v>-6975</v>
      </c>
      <c r="X29" s="37">
        <v>-5455</v>
      </c>
      <c r="Y29" s="36">
        <v>-3942</v>
      </c>
      <c r="Z29" s="37">
        <v>-572</v>
      </c>
      <c r="AA29" s="36">
        <v>-6576</v>
      </c>
    </row>
    <row r="30" spans="1:27" x14ac:dyDescent="0.3">
      <c r="A30" s="9" t="s">
        <v>28</v>
      </c>
      <c r="B30" s="36">
        <v>-24170.6427</v>
      </c>
      <c r="C30" s="36">
        <v>-3229</v>
      </c>
      <c r="D30" s="33">
        <v>-28751.237000000001</v>
      </c>
      <c r="E30" s="33">
        <v>-11331</v>
      </c>
      <c r="F30" s="34">
        <v>-8729</v>
      </c>
      <c r="G30" s="34">
        <v>-1392.7</v>
      </c>
      <c r="H30" s="35">
        <v>-18150</v>
      </c>
      <c r="I30" s="35">
        <v>-6206</v>
      </c>
      <c r="J30" s="36">
        <v>-2045</v>
      </c>
      <c r="K30" s="36">
        <v>-1115</v>
      </c>
      <c r="L30" s="34">
        <v>-15822</v>
      </c>
      <c r="M30" s="34">
        <v>-3238</v>
      </c>
      <c r="N30" s="34">
        <v>-3385</v>
      </c>
      <c r="O30" s="34">
        <v>64</v>
      </c>
      <c r="P30" s="35">
        <v>-13902</v>
      </c>
      <c r="Q30" s="35">
        <v>-1447</v>
      </c>
      <c r="R30" s="36">
        <v>-764</v>
      </c>
      <c r="S30" s="37">
        <v>-466</v>
      </c>
      <c r="T30" s="33">
        <v>-8558</v>
      </c>
      <c r="U30" s="33">
        <v>122</v>
      </c>
      <c r="V30" s="33">
        <v>-134</v>
      </c>
      <c r="W30" s="33">
        <v>-448</v>
      </c>
      <c r="X30" s="37">
        <v>-11304</v>
      </c>
      <c r="Y30" s="36">
        <v>736</v>
      </c>
      <c r="Z30" s="37">
        <v>335</v>
      </c>
      <c r="AA30" s="36">
        <v>22</v>
      </c>
    </row>
    <row r="31" spans="1:27" x14ac:dyDescent="0.3">
      <c r="A31" s="7" t="s">
        <v>29</v>
      </c>
      <c r="B31" s="31">
        <v>87084.317740000013</v>
      </c>
      <c r="C31" s="31">
        <v>59357</v>
      </c>
      <c r="D31" s="28">
        <v>256540.71902000005</v>
      </c>
      <c r="E31" s="28">
        <v>201210</v>
      </c>
      <c r="F31" s="29">
        <v>116175.22576000002</v>
      </c>
      <c r="G31" s="29">
        <f>SUM(G27:G30)</f>
        <v>47637.600000000013</v>
      </c>
      <c r="H31" s="30">
        <v>177951</v>
      </c>
      <c r="I31" s="30">
        <v>160828</v>
      </c>
      <c r="J31" s="31">
        <v>112145</v>
      </c>
      <c r="K31" s="31">
        <v>67290</v>
      </c>
      <c r="L31" s="29">
        <v>167929</v>
      </c>
      <c r="M31" s="29">
        <v>116266</v>
      </c>
      <c r="N31" s="29">
        <v>75062</v>
      </c>
      <c r="O31" s="29">
        <v>41370</v>
      </c>
      <c r="P31" s="31">
        <f>SUM(P27:P30)</f>
        <v>172494</v>
      </c>
      <c r="Q31" s="31">
        <f>SUM(Q27:Q30)</f>
        <v>156636</v>
      </c>
      <c r="R31" s="31">
        <f>SUM(R27:R30)</f>
        <v>92199</v>
      </c>
      <c r="S31" s="32">
        <v>44537</v>
      </c>
      <c r="T31" s="28">
        <f t="shared" ref="T31:AA31" si="10">SUM(T27:T30)</f>
        <v>179588</v>
      </c>
      <c r="U31" s="28">
        <f t="shared" si="10"/>
        <v>123308</v>
      </c>
      <c r="V31" s="28">
        <f t="shared" si="10"/>
        <v>79355</v>
      </c>
      <c r="W31" s="28">
        <f t="shared" si="10"/>
        <v>35403</v>
      </c>
      <c r="X31" s="32">
        <f t="shared" si="10"/>
        <v>138542</v>
      </c>
      <c r="Y31" s="31">
        <f t="shared" si="10"/>
        <v>109330</v>
      </c>
      <c r="Z31" s="32">
        <f t="shared" si="10"/>
        <v>67843</v>
      </c>
      <c r="AA31" s="31">
        <f t="shared" si="10"/>
        <v>40256</v>
      </c>
    </row>
    <row r="32" spans="1:27" x14ac:dyDescent="0.3">
      <c r="A32" s="9" t="s">
        <v>30</v>
      </c>
      <c r="B32" s="36">
        <v>4607.6325099999958</v>
      </c>
      <c r="C32" s="36">
        <v>1789</v>
      </c>
      <c r="D32" s="33">
        <v>9020.9654399999999</v>
      </c>
      <c r="E32" s="33">
        <v>7320</v>
      </c>
      <c r="F32" s="34">
        <v>5606.090439999999</v>
      </c>
      <c r="G32" s="34">
        <v>1412.1</v>
      </c>
      <c r="H32" s="35">
        <v>8958</v>
      </c>
      <c r="I32" s="35">
        <v>7460</v>
      </c>
      <c r="J32" s="36">
        <v>6146</v>
      </c>
      <c r="K32" s="36">
        <v>4820</v>
      </c>
      <c r="L32" s="34">
        <v>5594</v>
      </c>
      <c r="M32" s="34">
        <v>4131</v>
      </c>
      <c r="N32" s="34">
        <v>2704</v>
      </c>
      <c r="O32" s="34">
        <v>1323</v>
      </c>
      <c r="P32" s="35">
        <v>5207</v>
      </c>
      <c r="Q32" s="35">
        <v>3893</v>
      </c>
      <c r="R32" s="36">
        <v>2553</v>
      </c>
      <c r="S32" s="37">
        <v>1286</v>
      </c>
      <c r="T32" s="33">
        <v>5735</v>
      </c>
      <c r="U32" s="33">
        <v>4197</v>
      </c>
      <c r="V32" s="33">
        <v>2909</v>
      </c>
      <c r="W32" s="33">
        <v>1557</v>
      </c>
      <c r="X32" s="37">
        <v>5577</v>
      </c>
      <c r="Y32" s="36">
        <v>4202</v>
      </c>
      <c r="Z32" s="37">
        <v>2844</v>
      </c>
      <c r="AA32" s="36">
        <v>1395</v>
      </c>
    </row>
    <row r="33" spans="1:27" x14ac:dyDescent="0.3">
      <c r="A33" s="9" t="s">
        <v>31</v>
      </c>
      <c r="B33" s="36">
        <v>-11665.624200000002</v>
      </c>
      <c r="C33" s="36">
        <v>-5829</v>
      </c>
      <c r="D33" s="33">
        <v>-24127.708409999999</v>
      </c>
      <c r="E33" s="33">
        <v>-18270</v>
      </c>
      <c r="F33" s="34">
        <v>-12330.63341</v>
      </c>
      <c r="G33" s="34">
        <v>-6429.3</v>
      </c>
      <c r="H33" s="35">
        <v>-30307</v>
      </c>
      <c r="I33" s="35">
        <v>-22658</v>
      </c>
      <c r="J33" s="36">
        <v>-15212</v>
      </c>
      <c r="K33" s="36">
        <v>-7697</v>
      </c>
      <c r="L33" s="34">
        <v>-29926</v>
      </c>
      <c r="M33" s="34">
        <v>-22552</v>
      </c>
      <c r="N33" s="34">
        <v>-14977</v>
      </c>
      <c r="O33" s="34">
        <v>-7462</v>
      </c>
      <c r="P33" s="35">
        <v>-32309</v>
      </c>
      <c r="Q33" s="35">
        <v>-24736</v>
      </c>
      <c r="R33" s="36">
        <v>-16861</v>
      </c>
      <c r="S33" s="37">
        <v>-8851</v>
      </c>
      <c r="T33" s="33">
        <v>-42310</v>
      </c>
      <c r="U33" s="33">
        <v>-32089</v>
      </c>
      <c r="V33" s="33">
        <v>-21488</v>
      </c>
      <c r="W33" s="33">
        <v>-10565</v>
      </c>
      <c r="X33" s="37">
        <v>-54700</v>
      </c>
      <c r="Y33" s="36">
        <v>-42663</v>
      </c>
      <c r="Z33" s="37">
        <v>-30315</v>
      </c>
      <c r="AA33" s="36">
        <v>-16427</v>
      </c>
    </row>
    <row r="34" spans="1:27" x14ac:dyDescent="0.3">
      <c r="A34" s="9" t="s">
        <v>32</v>
      </c>
      <c r="B34" s="36">
        <v>-364.03496000000064</v>
      </c>
      <c r="C34" s="36">
        <v>-190</v>
      </c>
      <c r="D34" s="33">
        <v>-633.54862000000014</v>
      </c>
      <c r="E34" s="33">
        <v>-427</v>
      </c>
      <c r="F34" s="34">
        <v>-281.34062000000011</v>
      </c>
      <c r="G34" s="34">
        <v>-138.1</v>
      </c>
      <c r="H34" s="35">
        <v>-498</v>
      </c>
      <c r="I34" s="35">
        <v>-433</v>
      </c>
      <c r="J34" s="36">
        <v>-332</v>
      </c>
      <c r="K34" s="36">
        <v>-181</v>
      </c>
      <c r="L34" s="34">
        <v>-626</v>
      </c>
      <c r="M34" s="34">
        <v>-457</v>
      </c>
      <c r="N34" s="34">
        <v>-407</v>
      </c>
      <c r="O34" s="34">
        <v>-280</v>
      </c>
      <c r="P34" s="35">
        <v>-848</v>
      </c>
      <c r="Q34" s="35">
        <v>-478</v>
      </c>
      <c r="R34" s="36">
        <v>-632</v>
      </c>
      <c r="S34" s="37">
        <v>-233</v>
      </c>
      <c r="T34" s="33">
        <v>-660</v>
      </c>
      <c r="U34" s="33">
        <v>-147</v>
      </c>
      <c r="V34" s="33">
        <v>57</v>
      </c>
      <c r="W34" s="33">
        <v>23</v>
      </c>
      <c r="X34" s="37">
        <v>-2309</v>
      </c>
      <c r="Y34" s="36">
        <v>-742</v>
      </c>
      <c r="Z34" s="37">
        <v>-218</v>
      </c>
      <c r="AA34" s="36">
        <v>4</v>
      </c>
    </row>
    <row r="35" spans="1:27" ht="27.6" x14ac:dyDescent="0.3">
      <c r="A35" s="9" t="s">
        <v>33</v>
      </c>
      <c r="B35" s="36">
        <v>-19112.072636050001</v>
      </c>
      <c r="C35" s="36">
        <v>-10879</v>
      </c>
      <c r="D35" s="33">
        <v>-23764.604996679998</v>
      </c>
      <c r="E35" s="33">
        <v>-47083</v>
      </c>
      <c r="F35" s="34">
        <v>-32222.372996679998</v>
      </c>
      <c r="G35" s="34">
        <v>-14288</v>
      </c>
      <c r="H35" s="35">
        <v>-3013</v>
      </c>
      <c r="I35" s="35">
        <v>5910</v>
      </c>
      <c r="J35" s="36">
        <v>-928</v>
      </c>
      <c r="K35" s="36">
        <v>4333</v>
      </c>
      <c r="L35" s="34">
        <v>1678</v>
      </c>
      <c r="M35" s="34">
        <v>4146</v>
      </c>
      <c r="N35" s="34">
        <v>7216</v>
      </c>
      <c r="O35" s="34">
        <v>6185</v>
      </c>
      <c r="P35" s="35">
        <v>-38286</v>
      </c>
      <c r="Q35" s="35">
        <v>-55211</v>
      </c>
      <c r="R35" s="36">
        <v>-37482</v>
      </c>
      <c r="S35" s="37">
        <v>-33532</v>
      </c>
      <c r="T35" s="33">
        <v>-30403</v>
      </c>
      <c r="U35" s="33">
        <v>-12129</v>
      </c>
      <c r="V35" s="33">
        <v>1418</v>
      </c>
      <c r="W35" s="33">
        <v>-29580</v>
      </c>
      <c r="X35" s="37">
        <v>-136143</v>
      </c>
      <c r="Y35" s="36">
        <v>-120134</v>
      </c>
      <c r="Z35" s="37">
        <v>-100892</v>
      </c>
      <c r="AA35" s="36">
        <v>-24399</v>
      </c>
    </row>
    <row r="36" spans="1:27" x14ac:dyDescent="0.3">
      <c r="A36" s="7" t="s">
        <v>34</v>
      </c>
      <c r="B36" s="31">
        <v>-26534.099286050005</v>
      </c>
      <c r="C36" s="31">
        <v>-15109</v>
      </c>
      <c r="D36" s="28">
        <v>-39504.896586679992</v>
      </c>
      <c r="E36" s="28">
        <v>-58459</v>
      </c>
      <c r="F36" s="29">
        <v>-39228.256586679992</v>
      </c>
      <c r="G36" s="29">
        <f>SUM(G32:G35)</f>
        <v>-19443.300000000003</v>
      </c>
      <c r="H36" s="30">
        <v>-24860</v>
      </c>
      <c r="I36" s="30">
        <v>-9721</v>
      </c>
      <c r="J36" s="31">
        <v>-10326</v>
      </c>
      <c r="K36" s="31">
        <v>1275</v>
      </c>
      <c r="L36" s="29">
        <v>-23280</v>
      </c>
      <c r="M36" s="29">
        <v>-14732</v>
      </c>
      <c r="N36" s="29">
        <v>-5464</v>
      </c>
      <c r="O36" s="29">
        <v>-234</v>
      </c>
      <c r="P36" s="31">
        <f t="shared" ref="P36:R36" si="11">SUM(P32:P35)</f>
        <v>-66236</v>
      </c>
      <c r="Q36" s="31">
        <f t="shared" si="11"/>
        <v>-76532</v>
      </c>
      <c r="R36" s="31">
        <f t="shared" si="11"/>
        <v>-52422</v>
      </c>
      <c r="S36" s="32">
        <v>-41330</v>
      </c>
      <c r="T36" s="28">
        <f>SUM(T32:T35)</f>
        <v>-67638</v>
      </c>
      <c r="U36" s="28">
        <f t="shared" ref="U36:AA36" si="12">SUM(U32:U35)</f>
        <v>-40168</v>
      </c>
      <c r="V36" s="28">
        <f t="shared" si="12"/>
        <v>-17104</v>
      </c>
      <c r="W36" s="28">
        <f t="shared" si="12"/>
        <v>-38565</v>
      </c>
      <c r="X36" s="32">
        <f t="shared" si="12"/>
        <v>-187575</v>
      </c>
      <c r="Y36" s="31">
        <f t="shared" si="12"/>
        <v>-159337</v>
      </c>
      <c r="Z36" s="32">
        <f t="shared" si="12"/>
        <v>-128581</v>
      </c>
      <c r="AA36" s="31">
        <f t="shared" si="12"/>
        <v>-39427</v>
      </c>
    </row>
    <row r="37" spans="1:27" ht="27.6" x14ac:dyDescent="0.3">
      <c r="A37" s="10" t="s">
        <v>35</v>
      </c>
      <c r="B37" s="36">
        <v>269.88300401235654</v>
      </c>
      <c r="C37" s="36">
        <v>177</v>
      </c>
      <c r="D37" s="33">
        <v>-796.60500000000002</v>
      </c>
      <c r="E37" s="33">
        <v>-69</v>
      </c>
      <c r="F37" s="38">
        <v>-182.81100000000001</v>
      </c>
      <c r="G37" s="38">
        <v>133.80000000000001</v>
      </c>
      <c r="H37" s="39">
        <v>841</v>
      </c>
      <c r="I37" s="39">
        <v>735</v>
      </c>
      <c r="J37" s="36">
        <v>394</v>
      </c>
      <c r="K37" s="36">
        <v>119</v>
      </c>
      <c r="L37" s="38">
        <v>1205</v>
      </c>
      <c r="M37" s="38">
        <v>873</v>
      </c>
      <c r="N37" s="38">
        <v>236</v>
      </c>
      <c r="O37" s="38">
        <v>137</v>
      </c>
      <c r="P37" s="39">
        <v>701</v>
      </c>
      <c r="Q37" s="39">
        <v>584</v>
      </c>
      <c r="R37" s="36">
        <v>548</v>
      </c>
      <c r="S37" s="37">
        <v>429</v>
      </c>
      <c r="T37" s="33">
        <v>460</v>
      </c>
      <c r="U37" s="33">
        <v>347</v>
      </c>
      <c r="V37" s="33">
        <v>230</v>
      </c>
      <c r="W37" s="33">
        <v>118</v>
      </c>
      <c r="X37" s="37">
        <v>1307</v>
      </c>
      <c r="Y37" s="36">
        <v>940</v>
      </c>
      <c r="Z37" s="37">
        <v>827</v>
      </c>
      <c r="AA37" s="36">
        <v>342</v>
      </c>
    </row>
    <row r="38" spans="1:27" x14ac:dyDescent="0.3">
      <c r="A38" s="7" t="s">
        <v>36</v>
      </c>
      <c r="B38" s="31">
        <v>60820.101457962366</v>
      </c>
      <c r="C38" s="31">
        <v>44425</v>
      </c>
      <c r="D38" s="28">
        <v>216239.21743332001</v>
      </c>
      <c r="E38" s="28">
        <v>142682</v>
      </c>
      <c r="F38" s="29">
        <v>76764.158173320015</v>
      </c>
      <c r="G38" s="29">
        <f>SUM(G31,G36,G37)</f>
        <v>28328.100000000009</v>
      </c>
      <c r="H38" s="30">
        <v>153932</v>
      </c>
      <c r="I38" s="30">
        <v>151842</v>
      </c>
      <c r="J38" s="31">
        <v>102213</v>
      </c>
      <c r="K38" s="31">
        <v>68684</v>
      </c>
      <c r="L38" s="29">
        <v>145854</v>
      </c>
      <c r="M38" s="29">
        <v>102407</v>
      </c>
      <c r="N38" s="29">
        <v>69834</v>
      </c>
      <c r="O38" s="29">
        <v>41273</v>
      </c>
      <c r="P38" s="31">
        <f>P31+P36+P37</f>
        <v>106959</v>
      </c>
      <c r="Q38" s="31">
        <f>Q31+Q36+Q37+1</f>
        <v>80689</v>
      </c>
      <c r="R38" s="31">
        <f>R31+R36+R37+1</f>
        <v>40326</v>
      </c>
      <c r="S38" s="32">
        <v>3636</v>
      </c>
      <c r="T38" s="28">
        <f>T31+T36+T37</f>
        <v>112410</v>
      </c>
      <c r="U38" s="28">
        <f t="shared" ref="U38:AA38" si="13">U31+U36+U37</f>
        <v>83487</v>
      </c>
      <c r="V38" s="28">
        <f t="shared" si="13"/>
        <v>62481</v>
      </c>
      <c r="W38" s="28">
        <f t="shared" si="13"/>
        <v>-3044</v>
      </c>
      <c r="X38" s="32">
        <f t="shared" si="13"/>
        <v>-47726</v>
      </c>
      <c r="Y38" s="31">
        <f t="shared" si="13"/>
        <v>-49067</v>
      </c>
      <c r="Z38" s="32">
        <f t="shared" si="13"/>
        <v>-59911</v>
      </c>
      <c r="AA38" s="31">
        <f t="shared" si="13"/>
        <v>1171</v>
      </c>
    </row>
    <row r="39" spans="1:27" x14ac:dyDescent="0.3">
      <c r="A39" s="9" t="s">
        <v>37</v>
      </c>
      <c r="B39" s="36">
        <v>-2465.4893100000008</v>
      </c>
      <c r="C39" s="36">
        <v>-2227</v>
      </c>
      <c r="D39" s="33">
        <v>-5572.35149</v>
      </c>
      <c r="E39" s="33">
        <v>-4339</v>
      </c>
      <c r="F39" s="34">
        <v>-2982.61949</v>
      </c>
      <c r="G39" s="34">
        <v>-2048.8000000000002</v>
      </c>
      <c r="H39" s="35">
        <v>-2806</v>
      </c>
      <c r="I39" s="35">
        <v>-2945</v>
      </c>
      <c r="J39" s="36">
        <v>-1966</v>
      </c>
      <c r="K39" s="36">
        <v>-1552</v>
      </c>
      <c r="L39" s="34">
        <v>-3864</v>
      </c>
      <c r="M39" s="34">
        <v>-2324</v>
      </c>
      <c r="N39" s="34">
        <v>-1904</v>
      </c>
      <c r="O39" s="34">
        <v>-2704</v>
      </c>
      <c r="P39" s="35">
        <v>-5906</v>
      </c>
      <c r="Q39" s="35">
        <v>-3535</v>
      </c>
      <c r="R39" s="36">
        <v>-2842</v>
      </c>
      <c r="S39" s="37">
        <v>-1746</v>
      </c>
      <c r="T39" s="33">
        <v>-4209</v>
      </c>
      <c r="U39" s="33">
        <v>-3348</v>
      </c>
      <c r="V39" s="33">
        <v>-2628</v>
      </c>
      <c r="W39" s="33">
        <v>-967</v>
      </c>
      <c r="X39" s="37">
        <v>-2493</v>
      </c>
      <c r="Y39" s="36">
        <v>-934</v>
      </c>
      <c r="Z39" s="37">
        <v>-162</v>
      </c>
      <c r="AA39" s="36">
        <v>30</v>
      </c>
    </row>
    <row r="40" spans="1:27" x14ac:dyDescent="0.3">
      <c r="A40" s="9" t="s">
        <v>38</v>
      </c>
      <c r="B40" s="36">
        <v>-916.01125000000002</v>
      </c>
      <c r="C40" s="36">
        <v>-160</v>
      </c>
      <c r="D40" s="33">
        <v>-377.85437999999999</v>
      </c>
      <c r="E40" s="33">
        <v>-416</v>
      </c>
      <c r="F40" s="34">
        <v>-201.05038000000002</v>
      </c>
      <c r="G40" s="34">
        <v>-102.6</v>
      </c>
      <c r="H40" s="35">
        <v>327</v>
      </c>
      <c r="I40" s="35">
        <v>46</v>
      </c>
      <c r="J40" s="36">
        <v>269</v>
      </c>
      <c r="K40" s="36">
        <v>-1</v>
      </c>
      <c r="L40" s="34">
        <v>-69</v>
      </c>
      <c r="M40" s="34">
        <v>-169</v>
      </c>
      <c r="N40" s="34">
        <v>-76</v>
      </c>
      <c r="O40" s="34">
        <v>-37</v>
      </c>
      <c r="P40" s="35">
        <v>1182</v>
      </c>
      <c r="Q40" s="35">
        <v>-117</v>
      </c>
      <c r="R40" s="36">
        <v>-92</v>
      </c>
      <c r="S40" s="37">
        <v>-86</v>
      </c>
      <c r="T40" s="33">
        <v>248</v>
      </c>
      <c r="U40" s="33">
        <v>20</v>
      </c>
      <c r="V40" s="33">
        <v>-76</v>
      </c>
      <c r="W40" s="33">
        <v>-102</v>
      </c>
      <c r="X40" s="37">
        <v>926</v>
      </c>
      <c r="Y40" s="36">
        <v>822</v>
      </c>
      <c r="Z40" s="37">
        <v>802</v>
      </c>
      <c r="AA40" s="36">
        <v>761</v>
      </c>
    </row>
    <row r="41" spans="1:27" x14ac:dyDescent="0.3">
      <c r="A41" s="7" t="s">
        <v>39</v>
      </c>
      <c r="B41" s="31">
        <v>-3381.5005600000009</v>
      </c>
      <c r="C41" s="31">
        <v>-2387</v>
      </c>
      <c r="D41" s="28">
        <v>-5950.2058699999998</v>
      </c>
      <c r="E41" s="28">
        <v>-4755</v>
      </c>
      <c r="F41" s="29">
        <v>-3183.6698700000002</v>
      </c>
      <c r="G41" s="29">
        <f>SUM(G39:G40)</f>
        <v>-2151.4</v>
      </c>
      <c r="H41" s="30">
        <v>-2480</v>
      </c>
      <c r="I41" s="30">
        <v>-2899</v>
      </c>
      <c r="J41" s="31">
        <v>-1697</v>
      </c>
      <c r="K41" s="31">
        <v>-1553</v>
      </c>
      <c r="L41" s="29">
        <v>-3933</v>
      </c>
      <c r="M41" s="29">
        <v>-2493</v>
      </c>
      <c r="N41" s="29">
        <v>-1980</v>
      </c>
      <c r="O41" s="29">
        <v>-2741</v>
      </c>
      <c r="P41" s="31">
        <f t="shared" ref="P41:AA41" si="14">SUM(P39:P40)</f>
        <v>-4724</v>
      </c>
      <c r="Q41" s="31">
        <f t="shared" si="14"/>
        <v>-3652</v>
      </c>
      <c r="R41" s="31">
        <f t="shared" si="14"/>
        <v>-2934</v>
      </c>
      <c r="S41" s="32">
        <v>-1832</v>
      </c>
      <c r="T41" s="28">
        <f t="shared" si="14"/>
        <v>-3961</v>
      </c>
      <c r="U41" s="28">
        <f t="shared" si="14"/>
        <v>-3328</v>
      </c>
      <c r="V41" s="28">
        <f t="shared" si="14"/>
        <v>-2704</v>
      </c>
      <c r="W41" s="28">
        <f t="shared" si="14"/>
        <v>-1069</v>
      </c>
      <c r="X41" s="32">
        <f t="shared" si="14"/>
        <v>-1567</v>
      </c>
      <c r="Y41" s="31">
        <f t="shared" si="14"/>
        <v>-112</v>
      </c>
      <c r="Z41" s="32">
        <f t="shared" si="14"/>
        <v>640</v>
      </c>
      <c r="AA41" s="31">
        <f t="shared" si="14"/>
        <v>791</v>
      </c>
    </row>
    <row r="42" spans="1:27" x14ac:dyDescent="0.3">
      <c r="A42" s="15" t="s">
        <v>40</v>
      </c>
      <c r="B42" s="31">
        <v>57438.600897962358</v>
      </c>
      <c r="C42" s="42">
        <v>42037</v>
      </c>
      <c r="D42" s="40">
        <v>210289.01156332</v>
      </c>
      <c r="E42" s="40">
        <v>137927</v>
      </c>
      <c r="F42" s="40">
        <v>73580.488303320002</v>
      </c>
      <c r="G42" s="40">
        <f>SUM(G38,G41)</f>
        <v>26176.700000000008</v>
      </c>
      <c r="H42" s="41">
        <v>151452</v>
      </c>
      <c r="I42" s="41">
        <v>148943</v>
      </c>
      <c r="J42" s="42">
        <v>100516</v>
      </c>
      <c r="K42" s="42">
        <v>67131</v>
      </c>
      <c r="L42" s="40">
        <v>141921</v>
      </c>
      <c r="M42" s="40">
        <v>99914</v>
      </c>
      <c r="N42" s="40">
        <v>67854</v>
      </c>
      <c r="O42" s="40">
        <v>38532</v>
      </c>
      <c r="P42" s="42">
        <f t="shared" ref="P42:AA42" si="15">P38+P41</f>
        <v>102235</v>
      </c>
      <c r="Q42" s="42">
        <f t="shared" si="15"/>
        <v>77037</v>
      </c>
      <c r="R42" s="42">
        <f t="shared" si="15"/>
        <v>37392</v>
      </c>
      <c r="S42" s="43">
        <v>1804</v>
      </c>
      <c r="T42" s="44">
        <f t="shared" si="15"/>
        <v>108449</v>
      </c>
      <c r="U42" s="44">
        <f t="shared" si="15"/>
        <v>80159</v>
      </c>
      <c r="V42" s="44">
        <f t="shared" si="15"/>
        <v>59777</v>
      </c>
      <c r="W42" s="44">
        <f t="shared" si="15"/>
        <v>-4113</v>
      </c>
      <c r="X42" s="43">
        <f t="shared" si="15"/>
        <v>-49293</v>
      </c>
      <c r="Y42" s="42">
        <f t="shared" si="15"/>
        <v>-49179</v>
      </c>
      <c r="Z42" s="43">
        <f t="shared" si="15"/>
        <v>-59271</v>
      </c>
      <c r="AA42" s="42">
        <f t="shared" si="15"/>
        <v>1962</v>
      </c>
    </row>
    <row r="43" spans="1:27" x14ac:dyDescent="0.3">
      <c r="A43" s="9" t="s">
        <v>41</v>
      </c>
      <c r="B43" s="36">
        <v>2359.3102444076098</v>
      </c>
      <c r="C43" s="36">
        <v>136</v>
      </c>
      <c r="D43" s="33">
        <v>-5674.0489581297052</v>
      </c>
      <c r="E43" s="33">
        <v>-4348</v>
      </c>
      <c r="F43" s="34">
        <v>-2583.813958129705</v>
      </c>
      <c r="G43" s="34">
        <v>-1384.6</v>
      </c>
      <c r="H43" s="35">
        <v>-5839</v>
      </c>
      <c r="I43" s="35">
        <v>-4185</v>
      </c>
      <c r="J43" s="36">
        <v>-2929</v>
      </c>
      <c r="K43" s="36">
        <v>-1345</v>
      </c>
      <c r="L43" s="34">
        <v>-4559</v>
      </c>
      <c r="M43" s="34">
        <v>-4031</v>
      </c>
      <c r="N43" s="34">
        <v>-2685</v>
      </c>
      <c r="O43" s="34">
        <v>-1332</v>
      </c>
      <c r="P43" s="35">
        <v>-4842</v>
      </c>
      <c r="Q43" s="35">
        <v>-4302</v>
      </c>
      <c r="R43" s="36">
        <v>-2787</v>
      </c>
      <c r="S43" s="37">
        <v>-1386</v>
      </c>
      <c r="T43" s="33">
        <v>-4482</v>
      </c>
      <c r="U43" s="33">
        <v>-3896</v>
      </c>
      <c r="V43" s="33">
        <v>-2711</v>
      </c>
      <c r="W43" s="33">
        <v>-1159</v>
      </c>
      <c r="X43" s="37">
        <v>-3378</v>
      </c>
      <c r="Y43" s="36">
        <v>-3318</v>
      </c>
      <c r="Z43" s="37">
        <v>-2204</v>
      </c>
      <c r="AA43" s="36">
        <v>-1209</v>
      </c>
    </row>
    <row r="44" spans="1:27" x14ac:dyDescent="0.3">
      <c r="A44" s="4" t="s">
        <v>42</v>
      </c>
      <c r="B44" s="45">
        <v>59797.911142369972</v>
      </c>
      <c r="C44" s="45">
        <v>42174</v>
      </c>
      <c r="D44" s="45">
        <v>204614.96260519035</v>
      </c>
      <c r="E44" s="45">
        <v>133579</v>
      </c>
      <c r="F44" s="45">
        <v>70996.674345190302</v>
      </c>
      <c r="G44" s="45">
        <f>SUM(G42:G43)</f>
        <v>24792.100000000009</v>
      </c>
      <c r="H44" s="45">
        <v>145613</v>
      </c>
      <c r="I44" s="45">
        <v>144758</v>
      </c>
      <c r="J44" s="45">
        <v>97587</v>
      </c>
      <c r="K44" s="45">
        <v>65786</v>
      </c>
      <c r="L44" s="45">
        <v>137362</v>
      </c>
      <c r="M44" s="45">
        <v>95883</v>
      </c>
      <c r="N44" s="45">
        <v>65169</v>
      </c>
      <c r="O44" s="45">
        <v>37200</v>
      </c>
      <c r="P44" s="45">
        <f t="shared" ref="P44:AA44" si="16">SUM(P42:P43)</f>
        <v>97393</v>
      </c>
      <c r="Q44" s="45">
        <f t="shared" si="16"/>
        <v>72735</v>
      </c>
      <c r="R44" s="45">
        <f t="shared" si="16"/>
        <v>34605</v>
      </c>
      <c r="S44" s="46">
        <v>418</v>
      </c>
      <c r="T44" s="45">
        <f>SUM(T42:T43)</f>
        <v>103967</v>
      </c>
      <c r="U44" s="45">
        <f t="shared" si="16"/>
        <v>76263</v>
      </c>
      <c r="V44" s="45">
        <f t="shared" si="16"/>
        <v>57066</v>
      </c>
      <c r="W44" s="45">
        <f t="shared" si="16"/>
        <v>-5272</v>
      </c>
      <c r="X44" s="46">
        <f t="shared" si="16"/>
        <v>-52671</v>
      </c>
      <c r="Y44" s="45">
        <f t="shared" si="16"/>
        <v>-52497</v>
      </c>
      <c r="Z44" s="46">
        <f t="shared" si="16"/>
        <v>-61475</v>
      </c>
      <c r="AA44" s="45">
        <f t="shared" si="16"/>
        <v>753</v>
      </c>
    </row>
    <row r="45" spans="1:27" x14ac:dyDescent="0.3">
      <c r="A45" s="13"/>
      <c r="B45" s="13"/>
      <c r="C45" s="13"/>
      <c r="D45" s="27"/>
      <c r="E45" s="27"/>
      <c r="F45" s="25"/>
      <c r="G45" s="25"/>
      <c r="H45" s="13"/>
      <c r="I45" s="13"/>
      <c r="J45" s="13"/>
      <c r="K45" s="13"/>
      <c r="L45" s="25"/>
      <c r="M45" s="25"/>
      <c r="N45" s="25"/>
      <c r="O45" s="13"/>
      <c r="P45" s="21"/>
      <c r="Q45" s="21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6.5" customHeight="1" x14ac:dyDescent="0.3">
      <c r="A46" s="4" t="s">
        <v>43</v>
      </c>
      <c r="B46" s="6" t="s">
        <v>72</v>
      </c>
      <c r="C46" s="6" t="s">
        <v>71</v>
      </c>
      <c r="D46" s="6" t="s">
        <v>70</v>
      </c>
      <c r="E46" s="6" t="s">
        <v>69</v>
      </c>
      <c r="F46" s="12" t="s">
        <v>67</v>
      </c>
      <c r="G46" s="12" t="s">
        <v>66</v>
      </c>
      <c r="H46" s="6" t="s">
        <v>64</v>
      </c>
      <c r="I46" s="6" t="s">
        <v>63</v>
      </c>
      <c r="J46" s="6" t="s">
        <v>61</v>
      </c>
      <c r="K46" s="6" t="s">
        <v>60</v>
      </c>
      <c r="L46" s="12" t="s">
        <v>59</v>
      </c>
      <c r="M46" s="12" t="s">
        <v>58</v>
      </c>
      <c r="N46" s="12" t="s">
        <v>57</v>
      </c>
      <c r="O46" s="6" t="s">
        <v>55</v>
      </c>
      <c r="P46" s="12" t="s">
        <v>51</v>
      </c>
      <c r="Q46" s="12" t="s">
        <v>50</v>
      </c>
      <c r="R46" s="6" t="s">
        <v>49</v>
      </c>
      <c r="S46" s="5" t="s">
        <v>48</v>
      </c>
      <c r="T46" s="6" t="s">
        <v>7</v>
      </c>
      <c r="U46" s="6" t="s">
        <v>6</v>
      </c>
      <c r="V46" s="6" t="s">
        <v>5</v>
      </c>
      <c r="W46" s="6" t="s">
        <v>4</v>
      </c>
      <c r="X46" s="5" t="s">
        <v>3</v>
      </c>
      <c r="Y46" s="5" t="s">
        <v>2</v>
      </c>
      <c r="Z46" s="6" t="s">
        <v>1</v>
      </c>
      <c r="AA46" s="6" t="s">
        <v>0</v>
      </c>
    </row>
    <row r="47" spans="1:27" ht="41.4" x14ac:dyDescent="0.3">
      <c r="A47" s="14" t="s">
        <v>54</v>
      </c>
      <c r="B47" s="47"/>
      <c r="C47" s="47"/>
      <c r="D47" s="34"/>
      <c r="E47" s="34"/>
      <c r="F47" s="34"/>
      <c r="G47" s="34"/>
      <c r="H47" s="47"/>
      <c r="I47" s="47"/>
      <c r="J47" s="47"/>
      <c r="K47" s="47"/>
      <c r="L47" s="34"/>
      <c r="M47" s="34"/>
      <c r="N47" s="34"/>
      <c r="O47" s="48"/>
      <c r="P47" s="47"/>
      <c r="Q47" s="47"/>
      <c r="R47" s="36"/>
      <c r="S47" s="36"/>
      <c r="T47" s="33"/>
      <c r="U47" s="33"/>
      <c r="V47" s="33"/>
      <c r="W47" s="33"/>
      <c r="X47" s="36">
        <v>1777</v>
      </c>
      <c r="Y47" s="37">
        <v>417</v>
      </c>
      <c r="Z47" s="36">
        <v>2206</v>
      </c>
      <c r="AA47" s="36">
        <v>-97</v>
      </c>
    </row>
    <row r="48" spans="1:27" ht="27.6" x14ac:dyDescent="0.3">
      <c r="A48" s="10" t="s">
        <v>52</v>
      </c>
      <c r="B48" s="39"/>
      <c r="C48" s="39"/>
      <c r="D48" s="38"/>
      <c r="E48" s="38"/>
      <c r="F48" s="38"/>
      <c r="G48" s="38"/>
      <c r="H48" s="49"/>
      <c r="I48" s="49"/>
      <c r="J48" s="39"/>
      <c r="K48" s="39"/>
      <c r="L48" s="38">
        <v>578</v>
      </c>
      <c r="M48" s="38"/>
      <c r="N48" s="38"/>
      <c r="O48" s="38"/>
      <c r="P48" s="47"/>
      <c r="Q48" s="47"/>
      <c r="R48" s="36"/>
      <c r="S48" s="36"/>
      <c r="T48" s="33">
        <v>3620</v>
      </c>
      <c r="U48" s="33">
        <v>4027</v>
      </c>
      <c r="V48" s="33">
        <v>3203</v>
      </c>
      <c r="W48" s="33">
        <v>1349</v>
      </c>
      <c r="X48" s="36">
        <v>-4500</v>
      </c>
      <c r="Y48" s="37">
        <v>-6708</v>
      </c>
      <c r="Z48" s="36">
        <v>-7059</v>
      </c>
      <c r="AA48" s="36">
        <v>-3982</v>
      </c>
    </row>
    <row r="49" spans="1:27" ht="41.4" x14ac:dyDescent="0.3">
      <c r="A49" s="10" t="s">
        <v>53</v>
      </c>
      <c r="B49" s="39">
        <v>0</v>
      </c>
      <c r="C49" s="39">
        <v>0</v>
      </c>
      <c r="D49" s="38">
        <v>0</v>
      </c>
      <c r="E49" s="38">
        <v>0</v>
      </c>
      <c r="F49" s="38"/>
      <c r="G49" s="38"/>
      <c r="H49" s="39">
        <v>-578</v>
      </c>
      <c r="I49" s="39">
        <v>-578</v>
      </c>
      <c r="J49" s="39">
        <v>-578</v>
      </c>
      <c r="K49" s="39">
        <v>-578</v>
      </c>
      <c r="L49" s="38">
        <v>11281</v>
      </c>
      <c r="M49" s="38">
        <v>8461</v>
      </c>
      <c r="N49" s="38">
        <v>5640</v>
      </c>
      <c r="O49" s="38">
        <v>2820</v>
      </c>
      <c r="P49" s="39">
        <v>5914</v>
      </c>
      <c r="Q49" s="39">
        <v>4518</v>
      </c>
      <c r="R49" s="36">
        <v>3122</v>
      </c>
      <c r="S49" s="36">
        <v>1726</v>
      </c>
      <c r="T49" s="33">
        <v>29565</v>
      </c>
      <c r="U49" s="33">
        <v>9580</v>
      </c>
      <c r="V49" s="33">
        <v>8002</v>
      </c>
      <c r="W49" s="33">
        <v>6426</v>
      </c>
      <c r="X49" s="36">
        <v>56515</v>
      </c>
      <c r="Y49" s="37">
        <v>56436</v>
      </c>
      <c r="Z49" s="36">
        <v>56357</v>
      </c>
      <c r="AA49" s="36">
        <v>79</v>
      </c>
    </row>
    <row r="50" spans="1:27" ht="29.25" customHeight="1" x14ac:dyDescent="0.3">
      <c r="A50" s="9" t="s">
        <v>62</v>
      </c>
      <c r="B50" s="39">
        <v>0</v>
      </c>
      <c r="C50" s="39">
        <v>0</v>
      </c>
      <c r="D50" s="38">
        <v>0</v>
      </c>
      <c r="E50" s="38">
        <v>0</v>
      </c>
      <c r="F50" s="38"/>
      <c r="G50" s="38"/>
      <c r="H50" s="35">
        <v>63</v>
      </c>
      <c r="I50" s="35">
        <v>62</v>
      </c>
      <c r="J50" s="39">
        <v>41</v>
      </c>
      <c r="K50" s="39">
        <v>20</v>
      </c>
      <c r="L50" s="38">
        <v>78</v>
      </c>
      <c r="M50" s="38">
        <v>57</v>
      </c>
      <c r="N50" s="38">
        <v>40</v>
      </c>
      <c r="O50" s="38">
        <v>21</v>
      </c>
      <c r="P50" s="39">
        <v>51</v>
      </c>
      <c r="Q50" s="39">
        <v>24</v>
      </c>
      <c r="R50" s="36">
        <v>2</v>
      </c>
      <c r="S50" s="36">
        <v>-8</v>
      </c>
      <c r="T50" s="33">
        <v>24</v>
      </c>
      <c r="U50" s="33">
        <v>23</v>
      </c>
      <c r="V50" s="33">
        <v>33</v>
      </c>
      <c r="W50" s="33"/>
      <c r="X50" s="36">
        <v>-216</v>
      </c>
      <c r="Y50" s="37">
        <v>-217</v>
      </c>
      <c r="Z50" s="36">
        <v>-182</v>
      </c>
      <c r="AA50" s="36">
        <v>-116</v>
      </c>
    </row>
    <row r="51" spans="1:27" ht="29.25" customHeight="1" x14ac:dyDescent="0.3">
      <c r="A51" s="9" t="s">
        <v>65</v>
      </c>
      <c r="B51" s="39">
        <v>3607</v>
      </c>
      <c r="C51" s="39">
        <v>6306</v>
      </c>
      <c r="D51" s="38">
        <v>-9930</v>
      </c>
      <c r="E51" s="38">
        <v>-8421</v>
      </c>
      <c r="F51" s="38">
        <v>-3346</v>
      </c>
      <c r="G51" s="38">
        <v>-3734.2</v>
      </c>
      <c r="H51" s="35">
        <v>300</v>
      </c>
      <c r="I51" s="35"/>
      <c r="J51" s="39"/>
      <c r="K51" s="39"/>
      <c r="L51" s="38"/>
      <c r="M51" s="38"/>
      <c r="N51" s="38"/>
      <c r="O51" s="38"/>
      <c r="P51" s="39"/>
      <c r="Q51" s="39"/>
      <c r="R51" s="36"/>
      <c r="S51" s="36"/>
      <c r="T51" s="33"/>
      <c r="U51" s="33"/>
      <c r="V51" s="33"/>
      <c r="W51" s="33"/>
      <c r="X51" s="36"/>
      <c r="Y51" s="37"/>
      <c r="Z51" s="36"/>
      <c r="AA51" s="36"/>
    </row>
    <row r="52" spans="1:27" x14ac:dyDescent="0.3">
      <c r="A52" s="15" t="s">
        <v>44</v>
      </c>
      <c r="B52" s="41">
        <v>3607</v>
      </c>
      <c r="C52" s="41">
        <v>6306</v>
      </c>
      <c r="D52" s="40">
        <v>-9930</v>
      </c>
      <c r="E52" s="40">
        <v>-8421</v>
      </c>
      <c r="F52" s="40">
        <v>-3346</v>
      </c>
      <c r="G52" s="40">
        <v>-3734.2</v>
      </c>
      <c r="H52" s="41">
        <v>-215</v>
      </c>
      <c r="I52" s="41">
        <v>-516</v>
      </c>
      <c r="J52" s="41">
        <v>-537</v>
      </c>
      <c r="K52" s="41">
        <v>-558</v>
      </c>
      <c r="L52" s="40">
        <v>11937</v>
      </c>
      <c r="M52" s="40">
        <v>8518</v>
      </c>
      <c r="N52" s="40">
        <v>5680</v>
      </c>
      <c r="O52" s="40">
        <v>2841</v>
      </c>
      <c r="P52" s="42">
        <v>5965</v>
      </c>
      <c r="Q52" s="42">
        <v>4542</v>
      </c>
      <c r="R52" s="42">
        <v>3124</v>
      </c>
      <c r="S52" s="42">
        <v>1718</v>
      </c>
      <c r="T52" s="44">
        <v>33209</v>
      </c>
      <c r="U52" s="44">
        <v>13630</v>
      </c>
      <c r="V52" s="44">
        <v>11238</v>
      </c>
      <c r="W52" s="44">
        <v>7775</v>
      </c>
      <c r="X52" s="42">
        <v>53576</v>
      </c>
      <c r="Y52" s="42">
        <v>49928</v>
      </c>
      <c r="Z52" s="42">
        <v>51322</v>
      </c>
      <c r="AA52" s="42">
        <v>-4116</v>
      </c>
    </row>
    <row r="53" spans="1:27" x14ac:dyDescent="0.3">
      <c r="A53" s="9" t="s">
        <v>41</v>
      </c>
      <c r="B53" s="35"/>
      <c r="C53" s="35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5"/>
      <c r="J53" s="35"/>
      <c r="K53" s="35">
        <v>0</v>
      </c>
      <c r="L53" s="34">
        <v>0</v>
      </c>
      <c r="M53" s="34">
        <v>0</v>
      </c>
      <c r="N53" s="34">
        <v>0</v>
      </c>
      <c r="O53" s="34">
        <v>0</v>
      </c>
      <c r="P53" s="35">
        <v>0</v>
      </c>
      <c r="Q53" s="35">
        <v>0</v>
      </c>
      <c r="R53" s="36">
        <v>0</v>
      </c>
      <c r="S53" s="36">
        <v>0</v>
      </c>
      <c r="T53" s="33">
        <v>0</v>
      </c>
      <c r="U53" s="33">
        <v>0</v>
      </c>
      <c r="V53" s="33">
        <v>0</v>
      </c>
      <c r="W53" s="33">
        <v>0</v>
      </c>
      <c r="X53" s="36">
        <v>18</v>
      </c>
      <c r="Y53" s="37">
        <v>11</v>
      </c>
      <c r="Z53" s="36">
        <v>11</v>
      </c>
      <c r="AA53" s="36">
        <v>0</v>
      </c>
    </row>
    <row r="54" spans="1:27" ht="27.6" x14ac:dyDescent="0.3">
      <c r="A54" s="4" t="s">
        <v>45</v>
      </c>
      <c r="B54" s="45">
        <v>3607</v>
      </c>
      <c r="C54" s="45">
        <v>6306</v>
      </c>
      <c r="D54" s="45">
        <v>-9930</v>
      </c>
      <c r="E54" s="45">
        <v>-8421</v>
      </c>
      <c r="F54" s="45">
        <v>-3346</v>
      </c>
      <c r="G54" s="45">
        <f>SUM(G52:G53)</f>
        <v>-3734.2</v>
      </c>
      <c r="H54" s="45">
        <v>-215</v>
      </c>
      <c r="I54" s="45">
        <v>-516</v>
      </c>
      <c r="J54" s="45">
        <v>-537</v>
      </c>
      <c r="K54" s="45">
        <v>-558</v>
      </c>
      <c r="L54" s="45">
        <v>11937</v>
      </c>
      <c r="M54" s="45">
        <v>8518</v>
      </c>
      <c r="N54" s="45">
        <v>5680</v>
      </c>
      <c r="O54" s="45">
        <v>2841</v>
      </c>
      <c r="P54" s="45">
        <v>5965</v>
      </c>
      <c r="Q54" s="45">
        <v>4542</v>
      </c>
      <c r="R54" s="45">
        <v>3124</v>
      </c>
      <c r="S54" s="45">
        <v>1718</v>
      </c>
      <c r="T54" s="45">
        <v>33209</v>
      </c>
      <c r="U54" s="45">
        <v>13630</v>
      </c>
      <c r="V54" s="45">
        <v>11238</v>
      </c>
      <c r="W54" s="45">
        <v>7775</v>
      </c>
      <c r="X54" s="45">
        <v>53594</v>
      </c>
      <c r="Y54" s="46">
        <v>49939</v>
      </c>
      <c r="Z54" s="45">
        <v>51333</v>
      </c>
      <c r="AA54" s="45">
        <v>-4116</v>
      </c>
    </row>
    <row r="55" spans="1:27" x14ac:dyDescent="0.3">
      <c r="A55" s="13"/>
      <c r="B55" s="13"/>
      <c r="C55" s="21"/>
      <c r="D55" s="27"/>
      <c r="E55" s="27"/>
      <c r="F55" s="25"/>
      <c r="G55" s="25"/>
      <c r="H55" s="21"/>
      <c r="I55" s="21"/>
      <c r="J55" s="21"/>
      <c r="K55" s="21"/>
      <c r="L55" s="25"/>
      <c r="M55" s="25"/>
      <c r="N55" s="25"/>
      <c r="O55" s="21"/>
      <c r="P55" s="21"/>
      <c r="Q55" s="21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6.5" customHeight="1" x14ac:dyDescent="0.3">
      <c r="A56" s="17" t="s">
        <v>46</v>
      </c>
      <c r="B56" s="6" t="s">
        <v>72</v>
      </c>
      <c r="C56" s="12" t="s">
        <v>71</v>
      </c>
      <c r="D56" s="6" t="s">
        <v>70</v>
      </c>
      <c r="E56" s="6" t="s">
        <v>69</v>
      </c>
      <c r="F56" s="26" t="s">
        <v>67</v>
      </c>
      <c r="G56" s="26" t="s">
        <v>66</v>
      </c>
      <c r="H56" s="26" t="s">
        <v>64</v>
      </c>
      <c r="I56" s="26" t="s">
        <v>63</v>
      </c>
      <c r="J56" s="12" t="s">
        <v>61</v>
      </c>
      <c r="K56" s="12" t="s">
        <v>60</v>
      </c>
      <c r="L56" s="26" t="s">
        <v>59</v>
      </c>
      <c r="M56" s="26" t="s">
        <v>58</v>
      </c>
      <c r="N56" s="26" t="s">
        <v>57</v>
      </c>
      <c r="O56" s="26" t="s">
        <v>55</v>
      </c>
      <c r="P56" s="12" t="s">
        <v>51</v>
      </c>
      <c r="Q56" s="12" t="s">
        <v>50</v>
      </c>
      <c r="R56" s="12" t="s">
        <v>49</v>
      </c>
      <c r="S56" s="11" t="s">
        <v>48</v>
      </c>
      <c r="T56" s="12" t="s">
        <v>7</v>
      </c>
      <c r="U56" s="12" t="s">
        <v>6</v>
      </c>
      <c r="V56" s="12" t="s">
        <v>5</v>
      </c>
      <c r="W56" s="12" t="s">
        <v>4</v>
      </c>
      <c r="X56" s="11" t="s">
        <v>3</v>
      </c>
      <c r="Y56" s="11" t="s">
        <v>2</v>
      </c>
      <c r="Z56" s="12" t="s">
        <v>1</v>
      </c>
      <c r="AA56" s="11" t="s">
        <v>0</v>
      </c>
    </row>
    <row r="57" spans="1:27" x14ac:dyDescent="0.3">
      <c r="A57" s="18" t="s">
        <v>56</v>
      </c>
      <c r="B57" s="42">
        <v>61045</v>
      </c>
      <c r="C57" s="42">
        <v>48343</v>
      </c>
      <c r="D57" s="50">
        <v>200358.78640330082</v>
      </c>
      <c r="E57" s="50">
        <v>129506</v>
      </c>
      <c r="F57" s="50">
        <v>70234</v>
      </c>
      <c r="G57" s="50">
        <v>22442.7</v>
      </c>
      <c r="H57" s="51">
        <v>151237</v>
      </c>
      <c r="I57" s="51">
        <v>148427</v>
      </c>
      <c r="J57" s="42">
        <v>99979</v>
      </c>
      <c r="K57" s="42">
        <v>66574</v>
      </c>
      <c r="L57" s="50">
        <v>153858</v>
      </c>
      <c r="M57" s="50">
        <v>108432</v>
      </c>
      <c r="N57" s="50">
        <v>73534</v>
      </c>
      <c r="O57" s="50">
        <v>41373</v>
      </c>
      <c r="P57" s="42">
        <v>108200</v>
      </c>
      <c r="Q57" s="42">
        <v>81579</v>
      </c>
      <c r="R57" s="42">
        <v>40516</v>
      </c>
      <c r="S57" s="42">
        <v>3522</v>
      </c>
      <c r="T57" s="44">
        <v>141658</v>
      </c>
      <c r="U57" s="44">
        <v>93789</v>
      </c>
      <c r="V57" s="44">
        <v>71015</v>
      </c>
      <c r="W57" s="44">
        <v>3662</v>
      </c>
      <c r="X57" s="42">
        <v>4283</v>
      </c>
      <c r="Y57" s="43">
        <v>749</v>
      </c>
      <c r="Z57" s="42">
        <v>-7949</v>
      </c>
      <c r="AA57" s="43">
        <v>-2154</v>
      </c>
    </row>
    <row r="58" spans="1:27" x14ac:dyDescent="0.3">
      <c r="A58" s="24" t="s">
        <v>41</v>
      </c>
      <c r="B58" s="35">
        <v>2359</v>
      </c>
      <c r="C58" s="35">
        <v>136</v>
      </c>
      <c r="D58" s="52">
        <v>-5674.0489581297052</v>
      </c>
      <c r="E58" s="52">
        <v>-4348</v>
      </c>
      <c r="F58" s="52">
        <v>-2584</v>
      </c>
      <c r="G58" s="52">
        <v>-1384.6</v>
      </c>
      <c r="H58" s="53">
        <v>-5839</v>
      </c>
      <c r="I58" s="53">
        <v>-4184</v>
      </c>
      <c r="J58" s="35">
        <v>-2929</v>
      </c>
      <c r="K58" s="35">
        <v>-1345</v>
      </c>
      <c r="L58" s="52">
        <v>-4559</v>
      </c>
      <c r="M58" s="52">
        <v>-4031</v>
      </c>
      <c r="N58" s="52">
        <v>2685</v>
      </c>
      <c r="O58" s="54">
        <v>-1332</v>
      </c>
      <c r="P58" s="36">
        <v>-4842</v>
      </c>
      <c r="Q58" s="36">
        <v>-4302</v>
      </c>
      <c r="R58" s="36">
        <v>-2787</v>
      </c>
      <c r="S58" s="36">
        <v>-1386</v>
      </c>
      <c r="T58" s="33">
        <v>-4482</v>
      </c>
      <c r="U58" s="33">
        <v>-3896</v>
      </c>
      <c r="V58" s="33">
        <v>-2711</v>
      </c>
      <c r="W58" s="33">
        <v>-1159</v>
      </c>
      <c r="X58" s="36">
        <v>-3360</v>
      </c>
      <c r="Y58" s="37">
        <v>-3307</v>
      </c>
      <c r="Z58" s="36">
        <v>-2193</v>
      </c>
      <c r="AA58" s="37">
        <v>-1209</v>
      </c>
    </row>
    <row r="59" spans="1:27" x14ac:dyDescent="0.3">
      <c r="A59" s="17" t="s">
        <v>47</v>
      </c>
      <c r="B59" s="45">
        <v>63405</v>
      </c>
      <c r="C59" s="45">
        <v>48480</v>
      </c>
      <c r="D59" s="45">
        <v>194684.73744517111</v>
      </c>
      <c r="E59" s="45">
        <v>125158</v>
      </c>
      <c r="F59" s="55">
        <v>67651</v>
      </c>
      <c r="G59" s="55">
        <f>SUM(G57:G58)</f>
        <v>21058.100000000002</v>
      </c>
      <c r="H59" s="55">
        <v>145398</v>
      </c>
      <c r="I59" s="55">
        <v>144243</v>
      </c>
      <c r="J59" s="45">
        <v>97050</v>
      </c>
      <c r="K59" s="45">
        <v>65229</v>
      </c>
      <c r="L59" s="55">
        <v>149299</v>
      </c>
      <c r="M59" s="55">
        <v>104401</v>
      </c>
      <c r="N59" s="55">
        <v>70849</v>
      </c>
      <c r="O59" s="55">
        <v>40041</v>
      </c>
      <c r="P59" s="45">
        <v>103358</v>
      </c>
      <c r="Q59" s="45">
        <v>77277</v>
      </c>
      <c r="R59" s="45">
        <v>37729</v>
      </c>
      <c r="S59" s="45">
        <v>2136</v>
      </c>
      <c r="T59" s="45">
        <v>137176</v>
      </c>
      <c r="U59" s="45">
        <v>89893</v>
      </c>
      <c r="V59" s="45">
        <v>68304</v>
      </c>
      <c r="W59" s="45">
        <v>2503</v>
      </c>
      <c r="X59" s="45">
        <v>923</v>
      </c>
      <c r="Y59" s="46">
        <v>-2558</v>
      </c>
      <c r="Z59" s="45">
        <v>-10142</v>
      </c>
      <c r="AA59" s="46">
        <v>-3363</v>
      </c>
    </row>
    <row r="60" spans="1:27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2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2018-07-31T14:24:49Z</cp:lastPrinted>
  <dcterms:created xsi:type="dcterms:W3CDTF">2013-06-13T13:13:27Z</dcterms:created>
  <dcterms:modified xsi:type="dcterms:W3CDTF">2020-07-29T11:08:51Z</dcterms:modified>
</cp:coreProperties>
</file>