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rporate\Communication\Presentation Cof\2018\2018 06 30\Chiffres statutaires\New presentation\"/>
    </mc:Choice>
  </mc:AlternateContent>
  <bookViews>
    <workbookView xWindow="0" yWindow="0" windowWidth="23040" windowHeight="9195"/>
  </bookViews>
  <sheets>
    <sheet name="f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fr!$A$1:$C$78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APBEXhrIndnt" hidden="1">"Wide"</definedName>
    <definedName name="SAPsysID" hidden="1">"708C5W7SBKP804JT78WJ0JNKI"</definedName>
    <definedName name="SAPwbID" hidden="1">"ARS"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1" l="1"/>
  <c r="B77" i="1" s="1"/>
  <c r="B72" i="1"/>
  <c r="B71" i="1"/>
  <c r="B70" i="1"/>
  <c r="B69" i="1"/>
  <c r="B67" i="1"/>
  <c r="B66" i="1"/>
  <c r="B64" i="1"/>
  <c r="B62" i="1"/>
  <c r="B59" i="1"/>
  <c r="B58" i="1"/>
  <c r="B57" i="1"/>
  <c r="B56" i="1"/>
  <c r="B55" i="1"/>
  <c r="B53" i="1"/>
  <c r="B52" i="1"/>
  <c r="B51" i="1"/>
  <c r="B50" i="1"/>
  <c r="B48" i="1"/>
  <c r="B47" i="1"/>
  <c r="B46" i="1"/>
  <c r="C36" i="1"/>
  <c r="B36" i="1"/>
  <c r="C35" i="1"/>
  <c r="C32" i="1" s="1"/>
  <c r="B35" i="1"/>
  <c r="B32" i="1" s="1"/>
  <c r="C29" i="1"/>
  <c r="C26" i="1" s="1"/>
  <c r="B26" i="1"/>
  <c r="B23" i="1"/>
  <c r="B16" i="1" s="1"/>
  <c r="C16" i="1"/>
  <c r="C15" i="1"/>
  <c r="C9" i="1" s="1"/>
  <c r="B9" i="1"/>
  <c r="B24" i="1" l="1"/>
  <c r="B31" i="1"/>
  <c r="B60" i="1"/>
  <c r="B73" i="1"/>
  <c r="C24" i="1"/>
  <c r="C31" i="1"/>
  <c r="C41" i="1" s="1"/>
  <c r="B49" i="1"/>
  <c r="B54" i="1" s="1"/>
  <c r="B61" i="1" s="1"/>
  <c r="B63" i="1" s="1"/>
  <c r="B68" i="1" s="1"/>
  <c r="B41" i="1"/>
  <c r="B42" i="1" s="1"/>
  <c r="C42" i="1" l="1"/>
  <c r="B74" i="1"/>
  <c r="B78" i="1" s="1"/>
</calcChain>
</file>

<file path=xl/comments1.xml><?xml version="1.0" encoding="utf-8"?>
<comments xmlns="http://schemas.openxmlformats.org/spreadsheetml/2006/main">
  <authors>
    <author>Sorina Ilie</author>
  </authors>
  <commentList>
    <comment ref="B66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</commentList>
</comments>
</file>

<file path=xl/sharedStrings.xml><?xml version="1.0" encoding="utf-8"?>
<sst xmlns="http://schemas.openxmlformats.org/spreadsheetml/2006/main" count="69" uniqueCount="67">
  <si>
    <t>ACTIF</t>
  </si>
  <si>
    <t>Actif non courants</t>
  </si>
  <si>
    <t>Immobilisations incorporelles</t>
  </si>
  <si>
    <t>Immeubles de placement</t>
  </si>
  <si>
    <t>Autres immobilisations corporelles</t>
  </si>
  <si>
    <t>Actifs financiers non courants</t>
  </si>
  <si>
    <t>Créances de location-financement</t>
  </si>
  <si>
    <t>Créances commerciales et autres actifs non courants</t>
  </si>
  <si>
    <t>Actifs courants</t>
  </si>
  <si>
    <t>Actifs détenus en vue de la vente</t>
  </si>
  <si>
    <t>Actifs financiers courants</t>
  </si>
  <si>
    <t>Créances commerciales</t>
  </si>
  <si>
    <t>Créances fiscales et autres actifs courants</t>
  </si>
  <si>
    <t>Trésorerie et équivalents de trésorerie</t>
  </si>
  <si>
    <t>Comptes de régularisation</t>
  </si>
  <si>
    <t>TOTAL DE L’ACTIF</t>
  </si>
  <si>
    <t>CAPITAUX PROPRES</t>
  </si>
  <si>
    <t>Capital</t>
  </si>
  <si>
    <t>Primes d’émission</t>
  </si>
  <si>
    <t xml:space="preserve">Réserves </t>
  </si>
  <si>
    <t>Résultat net de l'exercice</t>
  </si>
  <si>
    <t>PASSIF</t>
  </si>
  <si>
    <t>Passifs non courants</t>
  </si>
  <si>
    <t>Provisions</t>
  </si>
  <si>
    <t>Dettes financières non courantes</t>
  </si>
  <si>
    <t>Autres passifs financiers non courants</t>
  </si>
  <si>
    <t>Passifs courants</t>
  </si>
  <si>
    <t>Dettes financières courantes</t>
  </si>
  <si>
    <t>Autres passifs financiers courants</t>
  </si>
  <si>
    <t>Dettes commerciales et autres dettes courantes</t>
  </si>
  <si>
    <t>TOTAL DES CAPITAUX PROPRES ET DU PASSIF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</si>
  <si>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</si>
  <si>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</si>
  <si>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</si>
  <si>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</si>
  <si>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</si>
  <si>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</si>
  <si>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</si>
  <si>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</si>
  <si>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</si>
  <si>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</si>
  <si>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</si>
  <si>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</si>
  <si>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</si>
  <si>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</si>
  <si>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</si>
  <si>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</si>
  <si>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</si>
  <si>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</si>
  <si>
    <t>Résultat d’exploitation avant résultat sur portefeuille</t>
  </si>
  <si>
    <t>Résultat sur vente d’immeubles de placement</t>
  </si>
  <si>
    <t>Résultat sur vente d'autres actifs non-financiers</t>
  </si>
  <si>
    <t>Variations de la juste valeur des immeubles de placement</t>
  </si>
  <si>
    <t>Autres résultats sur portefeuille</t>
  </si>
  <si>
    <t>Résultat d’exploitation</t>
  </si>
  <si>
    <t>Revenus financiers</t>
  </si>
  <si>
    <t>Charges d’intérêts nettes</t>
  </si>
  <si>
    <t>Autres charges financières</t>
  </si>
  <si>
    <t>Variations de la juste valeur des actifs et passifs financiers</t>
  </si>
  <si>
    <t>Résultat financier</t>
  </si>
  <si>
    <t>Résultat avant impôt</t>
  </si>
  <si>
    <t>Impôts des sociétés</t>
  </si>
  <si>
    <t>Exit tax</t>
  </si>
  <si>
    <t>Impôt</t>
  </si>
  <si>
    <t>RÉSULTAT NET DE LA PÉRIODE</t>
  </si>
  <si>
    <t>BILAN STATUTAIRE COFINIMMO SA (x 1,000 EUR)</t>
  </si>
  <si>
    <t>COMPTES DE RESULTATS STATUTAIRES COFINIMMO SA (x 1,000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</si>
</sst>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3" fontId="3" fillId="0" borderId="0" xfId="0" applyNumberFormat="1" applyFont="1" applyFill="1" applyBorder="1"/>
    <xf numFmtId="0" fontId="4" fillId="0" borderId="1" xfId="0" applyFont="1" applyBorder="1" applyAlignment="1">
      <alignment horizontal="center"/>
    </xf>
    <xf numFmtId="14" fontId="4" fillId="0" borderId="2" xfId="0" applyNumberFormat="1" applyFont="1" applyFill="1" applyBorder="1"/>
    <xf numFmtId="0" fontId="4" fillId="0" borderId="1" xfId="0" applyFont="1" applyBorder="1"/>
    <xf numFmtId="14" fontId="3" fillId="0" borderId="2" xfId="0" applyNumberFormat="1" applyFont="1" applyBorder="1"/>
    <xf numFmtId="0" fontId="4" fillId="0" borderId="7" xfId="0" applyFont="1" applyBorder="1"/>
    <xf numFmtId="3" fontId="4" fillId="0" borderId="4" xfId="0" applyNumberFormat="1" applyFont="1" applyBorder="1"/>
    <xf numFmtId="0" fontId="4" fillId="0" borderId="0" xfId="0" applyFont="1"/>
    <xf numFmtId="0" fontId="3" fillId="0" borderId="3" xfId="0" applyFont="1" applyBorder="1"/>
    <xf numFmtId="3" fontId="3" fillId="0" borderId="4" xfId="0" applyNumberFormat="1" applyFont="1" applyFill="1" applyBorder="1"/>
    <xf numFmtId="3" fontId="3" fillId="0" borderId="4" xfId="0" applyNumberFormat="1" applyFont="1" applyFill="1" applyBorder="1" applyAlignment="1">
      <alignment horizontal="right"/>
    </xf>
    <xf numFmtId="0" fontId="4" fillId="0" borderId="3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3" fontId="3" fillId="0" borderId="0" xfId="0" applyNumberFormat="1" applyFont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3" fillId="0" borderId="3" xfId="0" applyFont="1" applyFill="1" applyBorder="1"/>
    <xf numFmtId="0" fontId="4" fillId="0" borderId="5" xfId="0" applyFont="1" applyFill="1" applyBorder="1"/>
    <xf numFmtId="3" fontId="4" fillId="0" borderId="6" xfId="0" applyNumberFormat="1" applyFont="1" applyFill="1" applyBorder="1"/>
    <xf numFmtId="0" fontId="3" fillId="0" borderId="3" xfId="0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0" fontId="4" fillId="0" borderId="3" xfId="0" applyFont="1" applyFill="1" applyBorder="1"/>
    <xf numFmtId="3" fontId="4" fillId="0" borderId="4" xfId="0" applyNumberFormat="1" applyFont="1" applyFill="1" applyBorder="1"/>
    <xf numFmtId="3" fontId="4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4</xdr:row>
      <xdr:rowOff>129872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inet\AppData\Local\Microsoft\Windows\INetCache\Content.Outlook\D0NWYKYS\Cofinimmo%20SA%20-%2031%20dec%2013%20to%2030%20jun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NL"/>
      <sheetName val="CDR 2018"/>
      <sheetName val="CDR  2016"/>
      <sheetName val="CDR 2017"/>
    </sheetNames>
    <sheetDataSet>
      <sheetData sheetId="0"/>
      <sheetData sheetId="1"/>
      <sheetData sheetId="2"/>
      <sheetData sheetId="3">
        <row r="15">
          <cell r="B15">
            <v>61246936.200000003</v>
          </cell>
        </row>
        <row r="22">
          <cell r="B22">
            <v>4735734.13</v>
          </cell>
        </row>
        <row r="23">
          <cell r="B23">
            <v>-234127.15</v>
          </cell>
        </row>
        <row r="28">
          <cell r="B28">
            <v>-23427.54</v>
          </cell>
        </row>
        <row r="29">
          <cell r="B29">
            <v>15356557.449999999</v>
          </cell>
        </row>
        <row r="32">
          <cell r="B32">
            <v>-635390.56999999995</v>
          </cell>
        </row>
        <row r="33">
          <cell r="B33">
            <v>-20498471.09</v>
          </cell>
        </row>
        <row r="38">
          <cell r="B38">
            <v>-696795.05</v>
          </cell>
        </row>
        <row r="47">
          <cell r="B47">
            <v>-606597.36</v>
          </cell>
        </row>
        <row r="51">
          <cell r="B51">
            <v>-3368584.99</v>
          </cell>
        </row>
        <row r="52">
          <cell r="B52">
            <v>-6862699.4170000004</v>
          </cell>
        </row>
        <row r="55">
          <cell r="B55">
            <v>0</v>
          </cell>
        </row>
        <row r="58">
          <cell r="B58">
            <v>-2941156.8930000002</v>
          </cell>
        </row>
        <row r="61">
          <cell r="B61">
            <v>27392542</v>
          </cell>
        </row>
        <row r="63">
          <cell r="B63">
            <v>3174364.64</v>
          </cell>
        </row>
        <row r="66">
          <cell r="B66">
            <v>-266028.28999999998</v>
          </cell>
        </row>
        <row r="68">
          <cell r="B68">
            <v>35032223.719999999</v>
          </cell>
        </row>
        <row r="74">
          <cell r="B74">
            <v>-11471015.41</v>
          </cell>
        </row>
        <row r="84">
          <cell r="B84">
            <v>-393915.03</v>
          </cell>
        </row>
        <row r="89">
          <cell r="B89">
            <v>-1338440.3600000001</v>
          </cell>
        </row>
        <row r="97">
          <cell r="B97">
            <v>-1392992.94</v>
          </cell>
        </row>
      </sheetData>
      <sheetData sheetId="4"/>
      <sheetData sheetId="5">
        <row r="2">
          <cell r="B2">
            <v>64125251.280000001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I80"/>
  <sheetViews>
    <sheetView tabSelected="1" zoomScaleNormal="100" workbookViewId="0"/>
  </sheetViews>
  <sheetFormatPr defaultColWidth="9.140625" defaultRowHeight="15" x14ac:dyDescent="0.25"/>
  <cols>
    <col min="1" max="1" width="71.5703125" style="1" bestFit="1" customWidth="1"/>
    <col min="2" max="3" width="11.7109375" style="2" customWidth="1"/>
    <col min="4" max="4" width="9.140625" style="1" customWidth="1"/>
    <col min="5" max="16384" width="9.140625" style="1"/>
  </cols>
  <sheetData>
    <row r="6" spans="1:3" s="1" customFormat="1" ht="15.75" thickBot="1" x14ac:dyDescent="0.3">
      <c r="B6" s="2"/>
      <c r="C6" s="2"/>
    </row>
    <row r="7" spans="1:3" s="1" customFormat="1" ht="15.75" thickBot="1" x14ac:dyDescent="0.3">
      <c r="A7" s="3" t="s">
        <v>65</v>
      </c>
      <c r="B7" s="4">
        <v>43281</v>
      </c>
      <c r="C7" s="4">
        <v>43100</v>
      </c>
    </row>
    <row r="8" spans="1:3" s="1" customFormat="1" ht="15.75" thickBot="1" x14ac:dyDescent="0.3">
      <c r="A8" s="5" t="s">
        <v>0</v>
      </c>
      <c r="B8" s="6"/>
      <c r="C8" s="6"/>
    </row>
    <row r="9" spans="1:3" s="9" customFormat="1" x14ac:dyDescent="0.25">
      <c r="A9" s="7" t="s">
        <v>1</v>
      </c>
      <c r="B9" s="8">
        <f t="shared" ref="B9:C9" si="0">SUM(B10:B15)</f>
        <v>3599552.7843800006</v>
      </c>
      <c r="C9" s="8">
        <f t="shared" si="0"/>
        <v>3478827.7647299999</v>
      </c>
    </row>
    <row r="10" spans="1:3" s="1" customFormat="1" x14ac:dyDescent="0.25">
      <c r="A10" s="10" t="s">
        <v>2</v>
      </c>
      <c r="B10" s="11">
        <v>958.35605999999996</v>
      </c>
      <c r="C10" s="11">
        <v>820.33798000000002</v>
      </c>
    </row>
    <row r="11" spans="1:3" s="1" customFormat="1" x14ac:dyDescent="0.25">
      <c r="A11" s="10" t="s">
        <v>3</v>
      </c>
      <c r="B11" s="12">
        <v>2176485.92503</v>
      </c>
      <c r="C11" s="12">
        <v>2255085.3369200001</v>
      </c>
    </row>
    <row r="12" spans="1:3" s="1" customFormat="1" x14ac:dyDescent="0.25">
      <c r="A12" s="10" t="s">
        <v>4</v>
      </c>
      <c r="B12" s="11">
        <v>936.20114999999998</v>
      </c>
      <c r="C12" s="11">
        <v>907.32559000000003</v>
      </c>
    </row>
    <row r="13" spans="1:3" s="1" customFormat="1" x14ac:dyDescent="0.25">
      <c r="A13" s="10" t="s">
        <v>5</v>
      </c>
      <c r="B13" s="11">
        <v>1345190.3915800001</v>
      </c>
      <c r="C13" s="11">
        <v>1145898.64432</v>
      </c>
    </row>
    <row r="14" spans="1:3" s="1" customFormat="1" x14ac:dyDescent="0.25">
      <c r="A14" s="10" t="s">
        <v>6</v>
      </c>
      <c r="B14" s="11">
        <v>75196.440950000004</v>
      </c>
      <c r="C14" s="11">
        <v>75332.840289999993</v>
      </c>
    </row>
    <row r="15" spans="1:3" s="1" customFormat="1" x14ac:dyDescent="0.25">
      <c r="A15" s="10" t="s">
        <v>7</v>
      </c>
      <c r="B15" s="11">
        <v>785.46960999999999</v>
      </c>
      <c r="C15" s="11">
        <f>782.15463+1.125</f>
        <v>783.27963</v>
      </c>
    </row>
    <row r="16" spans="1:3" s="9" customFormat="1" x14ac:dyDescent="0.25">
      <c r="A16" s="13" t="s">
        <v>8</v>
      </c>
      <c r="B16" s="8">
        <f t="shared" ref="B16:C16" si="1">SUM(B17:B23)</f>
        <v>54951.298250000007</v>
      </c>
      <c r="C16" s="8">
        <f t="shared" si="1"/>
        <v>54729.950779999999</v>
      </c>
    </row>
    <row r="17" spans="1:5" s="1" customFormat="1" x14ac:dyDescent="0.25">
      <c r="A17" s="10" t="s">
        <v>9</v>
      </c>
      <c r="B17" s="12">
        <v>0</v>
      </c>
      <c r="C17" s="12">
        <v>0</v>
      </c>
    </row>
    <row r="18" spans="1:5" s="1" customFormat="1" x14ac:dyDescent="0.25">
      <c r="A18" s="10" t="s">
        <v>10</v>
      </c>
      <c r="B18" s="11">
        <v>0</v>
      </c>
      <c r="C18" s="11">
        <v>0</v>
      </c>
    </row>
    <row r="19" spans="1:5" s="1" customFormat="1" x14ac:dyDescent="0.25">
      <c r="A19" s="10" t="s">
        <v>6</v>
      </c>
      <c r="B19" s="11">
        <v>1699.97676</v>
      </c>
      <c r="C19" s="11">
        <v>1550.5011099999999</v>
      </c>
    </row>
    <row r="20" spans="1:5" s="1" customFormat="1" x14ac:dyDescent="0.25">
      <c r="A20" s="10" t="s">
        <v>11</v>
      </c>
      <c r="B20" s="11">
        <v>18356.081129999999</v>
      </c>
      <c r="C20" s="11">
        <v>15725.37895</v>
      </c>
    </row>
    <row r="21" spans="1:5" s="1" customFormat="1" x14ac:dyDescent="0.25">
      <c r="A21" s="10" t="s">
        <v>12</v>
      </c>
      <c r="B21" s="11">
        <v>5453.7403199999999</v>
      </c>
      <c r="C21" s="11">
        <v>13818.63854</v>
      </c>
    </row>
    <row r="22" spans="1:5" s="1" customFormat="1" x14ac:dyDescent="0.25">
      <c r="A22" s="10" t="s">
        <v>13</v>
      </c>
      <c r="B22" s="11">
        <v>562.75255000000004</v>
      </c>
      <c r="C22" s="11">
        <v>1615.2760499999999</v>
      </c>
    </row>
    <row r="23" spans="1:5" s="1" customFormat="1" ht="15.75" thickBot="1" x14ac:dyDescent="0.3">
      <c r="A23" s="10" t="s">
        <v>14</v>
      </c>
      <c r="B23" s="11">
        <f>28877.74749+1</f>
        <v>28878.747490000002</v>
      </c>
      <c r="C23" s="11">
        <v>22020.156129999999</v>
      </c>
    </row>
    <row r="24" spans="1:5" s="9" customFormat="1" ht="15.75" thickBot="1" x14ac:dyDescent="0.3">
      <c r="A24" s="5" t="s">
        <v>15</v>
      </c>
      <c r="B24" s="14">
        <f t="shared" ref="B24:C24" si="2">B9+B16</f>
        <v>3654504.0826300005</v>
      </c>
      <c r="C24" s="14">
        <f t="shared" si="2"/>
        <v>3533557.71551</v>
      </c>
      <c r="E24" s="15"/>
    </row>
    <row r="25" spans="1:5" s="1" customFormat="1" ht="15.75" thickBot="1" x14ac:dyDescent="0.3">
      <c r="A25" s="10"/>
      <c r="B25" s="11"/>
      <c r="C25" s="11"/>
    </row>
    <row r="26" spans="1:5" s="9" customFormat="1" ht="15.75" thickBot="1" x14ac:dyDescent="0.3">
      <c r="A26" s="5" t="s">
        <v>16</v>
      </c>
      <c r="B26" s="14">
        <f t="shared" ref="B26:C26" si="3">SUM(B27:B30)</f>
        <v>1880631.4663600002</v>
      </c>
      <c r="C26" s="14">
        <f t="shared" si="3"/>
        <v>1903158.90506</v>
      </c>
    </row>
    <row r="27" spans="1:5" s="1" customFormat="1" x14ac:dyDescent="0.25">
      <c r="A27" s="10" t="s">
        <v>17</v>
      </c>
      <c r="B27" s="11">
        <v>1144163.5453900001</v>
      </c>
      <c r="C27" s="11">
        <v>1144163.5453900001</v>
      </c>
    </row>
    <row r="28" spans="1:5" s="1" customFormat="1" x14ac:dyDescent="0.25">
      <c r="A28" s="10" t="s">
        <v>18</v>
      </c>
      <c r="B28" s="11">
        <v>600009.64688999997</v>
      </c>
      <c r="C28" s="11">
        <v>600020.74153</v>
      </c>
    </row>
    <row r="29" spans="1:5" s="1" customFormat="1" x14ac:dyDescent="0.25">
      <c r="A29" s="10" t="s">
        <v>19</v>
      </c>
      <c r="B29" s="11">
        <v>40249.557829999998</v>
      </c>
      <c r="C29" s="11">
        <f>158974.61814-C30</f>
        <v>37918.853230000008</v>
      </c>
      <c r="E29" s="16"/>
    </row>
    <row r="30" spans="1:5" s="1" customFormat="1" ht="15.75" thickBot="1" x14ac:dyDescent="0.3">
      <c r="A30" s="10" t="s">
        <v>20</v>
      </c>
      <c r="B30" s="11">
        <v>96208.716249999998</v>
      </c>
      <c r="C30" s="11">
        <v>121055.76491</v>
      </c>
    </row>
    <row r="31" spans="1:5" s="9" customFormat="1" ht="15.75" thickBot="1" x14ac:dyDescent="0.3">
      <c r="A31" s="5" t="s">
        <v>21</v>
      </c>
      <c r="B31" s="14">
        <f t="shared" ref="B31:C31" si="4">B32+B36</f>
        <v>1773872.7412699996</v>
      </c>
      <c r="C31" s="14">
        <f t="shared" si="4"/>
        <v>1630398.8104499998</v>
      </c>
      <c r="E31" s="15"/>
    </row>
    <row r="32" spans="1:5" s="9" customFormat="1" x14ac:dyDescent="0.25">
      <c r="A32" s="13" t="s">
        <v>22</v>
      </c>
      <c r="B32" s="8">
        <f t="shared" ref="B32:C32" si="5">SUM(B33:B35)</f>
        <v>1152699.1162199997</v>
      </c>
      <c r="C32" s="8">
        <f t="shared" si="5"/>
        <v>1084339.8032099998</v>
      </c>
    </row>
    <row r="33" spans="1:3" s="1" customFormat="1" x14ac:dyDescent="0.25">
      <c r="A33" s="10" t="s">
        <v>23</v>
      </c>
      <c r="B33" s="11">
        <v>23639.169720000002</v>
      </c>
      <c r="C33" s="11">
        <v>25860.66459</v>
      </c>
    </row>
    <row r="34" spans="1:3" s="1" customFormat="1" x14ac:dyDescent="0.25">
      <c r="A34" s="10" t="s">
        <v>24</v>
      </c>
      <c r="B34" s="11">
        <v>1074715.8752299999</v>
      </c>
      <c r="C34" s="11">
        <v>1007653.21306</v>
      </c>
    </row>
    <row r="35" spans="1:3" s="1" customFormat="1" x14ac:dyDescent="0.25">
      <c r="A35" s="10" t="s">
        <v>25</v>
      </c>
      <c r="B35" s="11">
        <f>46978.87046+7365.20081</f>
        <v>54344.07127</v>
      </c>
      <c r="C35" s="11">
        <f>43646.11259+7179.81297</f>
        <v>50825.925559999996</v>
      </c>
    </row>
    <row r="36" spans="1:3" s="9" customFormat="1" x14ac:dyDescent="0.25">
      <c r="A36" s="13" t="s">
        <v>26</v>
      </c>
      <c r="B36" s="8">
        <f t="shared" ref="B36:C36" si="6">SUM(B37:B40)</f>
        <v>621173.62505000003</v>
      </c>
      <c r="C36" s="8">
        <f t="shared" si="6"/>
        <v>546059.00723999995</v>
      </c>
    </row>
    <row r="37" spans="1:3" s="1" customFormat="1" x14ac:dyDescent="0.25">
      <c r="A37" s="10" t="s">
        <v>27</v>
      </c>
      <c r="B37" s="11">
        <v>541134.39679000003</v>
      </c>
      <c r="C37" s="11">
        <v>462114.97457000002</v>
      </c>
    </row>
    <row r="38" spans="1:3" s="1" customFormat="1" x14ac:dyDescent="0.25">
      <c r="A38" s="10" t="s">
        <v>28</v>
      </c>
      <c r="B38" s="11">
        <v>0</v>
      </c>
      <c r="C38" s="11">
        <v>1150.52783</v>
      </c>
    </row>
    <row r="39" spans="1:3" s="1" customFormat="1" x14ac:dyDescent="0.25">
      <c r="A39" s="10" t="s">
        <v>29</v>
      </c>
      <c r="B39" s="11">
        <v>65797.446150000003</v>
      </c>
      <c r="C39" s="11">
        <v>62197.934780000003</v>
      </c>
    </row>
    <row r="40" spans="1:3" s="1" customFormat="1" ht="15.75" thickBot="1" x14ac:dyDescent="0.3">
      <c r="A40" s="10" t="s">
        <v>14</v>
      </c>
      <c r="B40" s="11">
        <v>14241.78211</v>
      </c>
      <c r="C40" s="11">
        <v>20595.570059999998</v>
      </c>
    </row>
    <row r="41" spans="1:3" s="9" customFormat="1" ht="15.75" thickBot="1" x14ac:dyDescent="0.3">
      <c r="A41" s="5" t="s">
        <v>30</v>
      </c>
      <c r="B41" s="14">
        <f t="shared" ref="B41:C41" si="7">B26+B31</f>
        <v>3654504.2076300001</v>
      </c>
      <c r="C41" s="14">
        <f t="shared" si="7"/>
        <v>3533557.7155099995</v>
      </c>
    </row>
    <row r="42" spans="1:3" s="1" customFormat="1" hidden="1" x14ac:dyDescent="0.25">
      <c r="B42" s="2">
        <f t="shared" ref="B42:C42" si="8">B41-B24</f>
        <v>0.12499999953433871</v>
      </c>
      <c r="C42" s="2">
        <f t="shared" si="8"/>
        <v>0</v>
      </c>
    </row>
    <row r="43" spans="1:3" s="1" customFormat="1" ht="15.75" thickBot="1" x14ac:dyDescent="0.3">
      <c r="A43" s="17"/>
      <c r="B43" s="2"/>
      <c r="C43" s="2"/>
    </row>
    <row r="44" spans="1:3" s="1" customFormat="1" ht="15.75" thickBot="1" x14ac:dyDescent="0.3">
      <c r="A44" s="18" t="s">
        <v>66</v>
      </c>
      <c r="B44" s="19">
        <v>43281</v>
      </c>
      <c r="C44" s="19">
        <v>42916</v>
      </c>
    </row>
    <row r="45" spans="1:3" s="1" customFormat="1" ht="15.75" thickBot="1" x14ac:dyDescent="0.3">
      <c r="A45" s="20" t="s">
        <v>31</v>
      </c>
      <c r="B45" s="21"/>
      <c r="C45" s="21"/>
    </row>
    <row r="46" spans="1:3" s="1" customFormat="1" x14ac:dyDescent="0.25">
      <c r="A46" s="22" t="s">
        <v>32</v>
      </c>
      <c r="B46" s="11">
        <f>'[18]CDR 2018'!B15/1000</f>
        <v>61246.936200000004</v>
      </c>
      <c r="C46" s="11">
        <v>64125.251280000004</v>
      </c>
    </row>
    <row r="47" spans="1:3" s="1" customFormat="1" x14ac:dyDescent="0.25">
      <c r="A47" s="22" t="s">
        <v>33</v>
      </c>
      <c r="B47" s="11">
        <f>'[18]CDR 2018'!B22/1000</f>
        <v>4735.7341299999998</v>
      </c>
      <c r="C47" s="11">
        <v>6236.7094800000004</v>
      </c>
    </row>
    <row r="48" spans="1:3" s="1" customFormat="1" x14ac:dyDescent="0.25">
      <c r="A48" s="22" t="s">
        <v>34</v>
      </c>
      <c r="B48" s="11">
        <f>'[18]CDR 2018'!B23/1000</f>
        <v>-234.12715</v>
      </c>
      <c r="C48" s="11">
        <v>-139.41107</v>
      </c>
    </row>
    <row r="49" spans="1:4" s="1" customFormat="1" x14ac:dyDescent="0.25">
      <c r="A49" s="23" t="s">
        <v>35</v>
      </c>
      <c r="B49" s="24">
        <f t="shared" ref="B49" si="9">SUM(B46:B48)</f>
        <v>65748.543180000008</v>
      </c>
      <c r="C49" s="24">
        <v>70222.54969</v>
      </c>
    </row>
    <row r="50" spans="1:4" s="1" customFormat="1" x14ac:dyDescent="0.25">
      <c r="A50" s="22" t="s">
        <v>36</v>
      </c>
      <c r="B50" s="11">
        <f>'[18]CDR 2018'!B28/1000</f>
        <v>-23.42754</v>
      </c>
      <c r="C50" s="11">
        <v>58.302289999999999</v>
      </c>
    </row>
    <row r="51" spans="1:4" s="1" customFormat="1" ht="30" x14ac:dyDescent="0.25">
      <c r="A51" s="25" t="s">
        <v>37</v>
      </c>
      <c r="B51" s="26">
        <f>'[18]CDR 2018'!B29/1000</f>
        <v>15356.557449999998</v>
      </c>
      <c r="C51" s="26">
        <v>15703.04442</v>
      </c>
    </row>
    <row r="52" spans="1:4" s="1" customFormat="1" ht="30" x14ac:dyDescent="0.25">
      <c r="A52" s="25" t="s">
        <v>38</v>
      </c>
      <c r="B52" s="26">
        <f>'[18]CDR 2018'!B32/1000</f>
        <v>-635.39056999999991</v>
      </c>
      <c r="C52" s="26">
        <v>-1094.27325</v>
      </c>
    </row>
    <row r="53" spans="1:4" s="1" customFormat="1" ht="30" x14ac:dyDescent="0.25">
      <c r="A53" s="25" t="s">
        <v>39</v>
      </c>
      <c r="B53" s="26">
        <f>'[18]CDR 2018'!B33/1000</f>
        <v>-20498.471089999999</v>
      </c>
      <c r="C53" s="26">
        <v>-18262.233519999998</v>
      </c>
    </row>
    <row r="54" spans="1:4" s="1" customFormat="1" x14ac:dyDescent="0.25">
      <c r="A54" s="23" t="s">
        <v>40</v>
      </c>
      <c r="B54" s="24">
        <f t="shared" ref="B54" si="10">SUM(B49:B53)</f>
        <v>59947.811429999994</v>
      </c>
      <c r="C54" s="24">
        <v>66627.38963000002</v>
      </c>
      <c r="D54" s="16"/>
    </row>
    <row r="55" spans="1:4" s="1" customFormat="1" x14ac:dyDescent="0.25">
      <c r="A55" s="22" t="s">
        <v>41</v>
      </c>
      <c r="B55" s="26">
        <f>'[18]CDR 2018'!B38/1000</f>
        <v>-696.79505000000006</v>
      </c>
      <c r="C55" s="26">
        <v>-2240.5373599999998</v>
      </c>
    </row>
    <row r="56" spans="1:4" s="1" customFormat="1" x14ac:dyDescent="0.25">
      <c r="A56" s="22" t="s">
        <v>42</v>
      </c>
      <c r="B56" s="26">
        <f>'[18]CDR 2018'!B47/1000</f>
        <v>-606.59735999999998</v>
      </c>
      <c r="C56" s="26">
        <v>-440.25701000000004</v>
      </c>
    </row>
    <row r="57" spans="1:4" s="1" customFormat="1" x14ac:dyDescent="0.25">
      <c r="A57" s="22" t="s">
        <v>43</v>
      </c>
      <c r="B57" s="26">
        <f>'[18]CDR 2018'!B51/1000</f>
        <v>-3368.5849900000003</v>
      </c>
      <c r="C57" s="26">
        <v>-3728.83718</v>
      </c>
    </row>
    <row r="58" spans="1:4" s="1" customFormat="1" x14ac:dyDescent="0.25">
      <c r="A58" s="22" t="s">
        <v>44</v>
      </c>
      <c r="B58" s="26">
        <f>'[18]CDR 2018'!B52/1000</f>
        <v>-6862.6994170000007</v>
      </c>
      <c r="C58" s="26">
        <v>-6918.4068799999995</v>
      </c>
    </row>
    <row r="59" spans="1:4" s="1" customFormat="1" x14ac:dyDescent="0.25">
      <c r="A59" s="22" t="s">
        <v>45</v>
      </c>
      <c r="B59" s="26">
        <f>'[18]CDR 2018'!B55/1000</f>
        <v>0</v>
      </c>
      <c r="C59" s="26"/>
    </row>
    <row r="60" spans="1:4" s="1" customFormat="1" x14ac:dyDescent="0.25">
      <c r="A60" s="27" t="s">
        <v>46</v>
      </c>
      <c r="B60" s="11">
        <f>SUM(B55:B59)</f>
        <v>-11534.676817</v>
      </c>
      <c r="C60" s="11">
        <v>-13328.038430000001</v>
      </c>
    </row>
    <row r="61" spans="1:4" s="1" customFormat="1" x14ac:dyDescent="0.25">
      <c r="A61" s="23" t="s">
        <v>47</v>
      </c>
      <c r="B61" s="24">
        <f t="shared" ref="B61" si="11">SUM(B54:B59)</f>
        <v>48413.134612999987</v>
      </c>
      <c r="C61" s="24">
        <v>53299.351200000012</v>
      </c>
      <c r="D61" s="16"/>
    </row>
    <row r="62" spans="1:4" s="1" customFormat="1" x14ac:dyDescent="0.25">
      <c r="A62" s="22" t="s">
        <v>48</v>
      </c>
      <c r="B62" s="11">
        <f>'[18]CDR 2018'!B58/1000</f>
        <v>-2941.1568930000003</v>
      </c>
      <c r="C62" s="11">
        <v>-2965.03152</v>
      </c>
    </row>
    <row r="63" spans="1:4" s="1" customFormat="1" x14ac:dyDescent="0.25">
      <c r="A63" s="27" t="s">
        <v>49</v>
      </c>
      <c r="B63" s="28">
        <f t="shared" ref="B63" si="12">SUM(B61:B62)</f>
        <v>45471.977719999988</v>
      </c>
      <c r="C63" s="28">
        <v>50334.319680000015</v>
      </c>
    </row>
    <row r="64" spans="1:4" s="1" customFormat="1" x14ac:dyDescent="0.25">
      <c r="A64" s="22" t="s">
        <v>50</v>
      </c>
      <c r="B64" s="11">
        <f>'[18]CDR 2018'!B61/1000</f>
        <v>27392.542000000001</v>
      </c>
      <c r="C64" s="11">
        <v>189.58315999999999</v>
      </c>
    </row>
    <row r="65" spans="1:3" s="1" customFormat="1" x14ac:dyDescent="0.25">
      <c r="A65" s="22" t="s">
        <v>51</v>
      </c>
      <c r="B65" s="11"/>
      <c r="C65" s="11"/>
    </row>
    <row r="66" spans="1:3" s="1" customFormat="1" x14ac:dyDescent="0.25">
      <c r="A66" s="22" t="s">
        <v>52</v>
      </c>
      <c r="B66" s="11">
        <f>'[18]CDR 2018'!B63/1000</f>
        <v>3174.3646400000002</v>
      </c>
      <c r="C66" s="11">
        <v>-6542.5433899999998</v>
      </c>
    </row>
    <row r="67" spans="1:3" s="1" customFormat="1" x14ac:dyDescent="0.25">
      <c r="A67" s="22" t="s">
        <v>53</v>
      </c>
      <c r="B67" s="11">
        <f>'[18]CDR 2018'!B66/1000</f>
        <v>-266.02828999999997</v>
      </c>
      <c r="C67" s="11">
        <v>-3140.2472799999996</v>
      </c>
    </row>
    <row r="68" spans="1:3" s="1" customFormat="1" x14ac:dyDescent="0.25">
      <c r="A68" s="23" t="s">
        <v>54</v>
      </c>
      <c r="B68" s="24">
        <f t="shared" ref="B68" si="13">SUM(B63:B67)</f>
        <v>75772.85606999998</v>
      </c>
      <c r="C68" s="24">
        <v>40841.112170000022</v>
      </c>
    </row>
    <row r="69" spans="1:3" s="1" customFormat="1" x14ac:dyDescent="0.25">
      <c r="A69" s="22" t="s">
        <v>55</v>
      </c>
      <c r="B69" s="11">
        <f>'[18]CDR 2018'!B68/1000</f>
        <v>35032.223720000002</v>
      </c>
      <c r="C69" s="11">
        <v>12585.65395</v>
      </c>
    </row>
    <row r="70" spans="1:3" s="1" customFormat="1" x14ac:dyDescent="0.25">
      <c r="A70" s="22" t="s">
        <v>56</v>
      </c>
      <c r="B70" s="11">
        <f>'[18]CDR 2018'!B74/1000</f>
        <v>-11471.01541</v>
      </c>
      <c r="C70" s="11">
        <v>-11345.235070000001</v>
      </c>
    </row>
    <row r="71" spans="1:3" s="1" customFormat="1" x14ac:dyDescent="0.25">
      <c r="A71" s="22" t="s">
        <v>57</v>
      </c>
      <c r="B71" s="11">
        <f>'[18]CDR 2018'!B84/1000</f>
        <v>-393.91503</v>
      </c>
      <c r="C71" s="11">
        <v>-491.61295000000001</v>
      </c>
    </row>
    <row r="72" spans="1:3" s="1" customFormat="1" x14ac:dyDescent="0.25">
      <c r="A72" s="22" t="s">
        <v>58</v>
      </c>
      <c r="B72" s="11">
        <f>'[18]CDR 2018'!B89/1000</f>
        <v>-1338.4403600000001</v>
      </c>
      <c r="C72" s="11">
        <v>24667.190989999999</v>
      </c>
    </row>
    <row r="73" spans="1:3" s="1" customFormat="1" x14ac:dyDescent="0.25">
      <c r="A73" s="23" t="s">
        <v>59</v>
      </c>
      <c r="B73" s="24">
        <f t="shared" ref="B73" si="14">SUM(B69:B72)</f>
        <v>21828.852920000001</v>
      </c>
      <c r="C73" s="24">
        <v>25415.996919999998</v>
      </c>
    </row>
    <row r="74" spans="1:3" s="1" customFormat="1" x14ac:dyDescent="0.25">
      <c r="A74" s="23" t="s">
        <v>60</v>
      </c>
      <c r="B74" s="24">
        <f t="shared" ref="B74" si="15">B68+B73</f>
        <v>97601.708989999985</v>
      </c>
      <c r="C74" s="24">
        <v>66257.109090000013</v>
      </c>
    </row>
    <row r="75" spans="1:3" s="1" customFormat="1" x14ac:dyDescent="0.25">
      <c r="A75" s="22" t="s">
        <v>61</v>
      </c>
      <c r="B75" s="11">
        <f>'[18]CDR 2018'!B97/1000</f>
        <v>-1392.9929399999999</v>
      </c>
      <c r="C75" s="11">
        <v>-1534.20703</v>
      </c>
    </row>
    <row r="76" spans="1:3" s="1" customFormat="1" x14ac:dyDescent="0.25">
      <c r="A76" s="22" t="s">
        <v>62</v>
      </c>
      <c r="B76" s="11"/>
      <c r="C76" s="11"/>
    </row>
    <row r="77" spans="1:3" s="1" customFormat="1" ht="15.75" thickBot="1" x14ac:dyDescent="0.3">
      <c r="A77" s="27" t="s">
        <v>63</v>
      </c>
      <c r="B77" s="28">
        <f t="shared" ref="B77" si="16">B75+B76</f>
        <v>-1392.9929399999999</v>
      </c>
      <c r="C77" s="28">
        <v>-1534.20703</v>
      </c>
    </row>
    <row r="78" spans="1:3" s="1" customFormat="1" ht="15.75" thickBot="1" x14ac:dyDescent="0.3">
      <c r="A78" s="20" t="s">
        <v>64</v>
      </c>
      <c r="B78" s="29">
        <f t="shared" ref="B78" si="17">B74+B77</f>
        <v>96208.716049999988</v>
      </c>
      <c r="C78" s="29">
        <v>64722.902060000015</v>
      </c>
    </row>
    <row r="79" spans="1:3" s="1" customFormat="1" x14ac:dyDescent="0.25">
      <c r="B79" s="2"/>
      <c r="C79" s="2"/>
    </row>
    <row r="80" spans="1:3" s="1" customFormat="1" x14ac:dyDescent="0.25">
      <c r="B80" s="2"/>
      <c r="C80" s="2"/>
    </row>
  </sheetData>
  <pageMargins left="0.74803149606299213" right="0.43307086614173229" top="0.74803149606299213" bottom="0.6692913385826772" header="0.51181102362204722" footer="0.51181102362204722"/>
  <pageSetup paperSize="9" scale="63" orientation="portrait" cellComments="asDisplayed" r:id="rId1"/>
  <headerFooter alignWithMargins="0">
    <oddFooter>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</vt:lpstr>
      <vt:lpstr>fr!Print_Area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pminet</dc:creator>
  <cp:lastModifiedBy>egrauls</cp:lastModifiedBy>
  <cp:lastPrinted>2018-07-31T14:05:56Z</cp:lastPrinted>
  <dcterms:created xsi:type="dcterms:W3CDTF">2018-07-20T08:27:05Z</dcterms:created>
  <dcterms:modified xsi:type="dcterms:W3CDTF">2018-07-31T14:06:02Z</dcterms:modified>
</cp:coreProperties>
</file>